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Racunovodstvo\Desktop\IZVJEŠĆA\RVI\"/>
    </mc:Choice>
  </mc:AlternateContent>
  <xr:revisionPtr revIDLastSave="0" documentId="13_ncr:1_{582499F5-4BF9-4846-A27C-3312EC1CDC1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AŽETAK" sheetId="1" r:id="rId1"/>
    <sheet name="Rashodi prema funkcijskoj kl" sheetId="5" r:id="rId2"/>
    <sheet name=" Račun prihoda i rashoda" sheetId="3" r:id="rId3"/>
    <sheet name="Račun financiranja" sheetId="6" r:id="rId4"/>
    <sheet name="POSEBNI DIO" sheetId="7" r:id="rId5"/>
    <sheet name="List2" sheetId="2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2" i="7" l="1"/>
  <c r="I15" i="7"/>
  <c r="I16" i="7"/>
  <c r="I17" i="7"/>
  <c r="I18" i="7"/>
  <c r="I19" i="7"/>
  <c r="I20" i="7"/>
  <c r="I21" i="7"/>
  <c r="I22" i="7"/>
  <c r="I23" i="7"/>
  <c r="I28" i="7"/>
  <c r="I29" i="7"/>
  <c r="I30" i="7"/>
  <c r="I31" i="7"/>
  <c r="I32" i="7"/>
  <c r="I33" i="7"/>
  <c r="I34" i="7"/>
  <c r="I35" i="7"/>
  <c r="I36" i="7"/>
  <c r="I37" i="7"/>
  <c r="I38" i="7"/>
  <c r="I39" i="7"/>
  <c r="I40" i="7"/>
  <c r="I41" i="7"/>
  <c r="I44" i="7"/>
  <c r="I45" i="7"/>
  <c r="I46" i="7"/>
  <c r="I47" i="7"/>
  <c r="I48" i="7"/>
  <c r="I49" i="7"/>
  <c r="I50" i="7"/>
  <c r="I51" i="7"/>
  <c r="I52" i="7"/>
  <c r="I53" i="7"/>
  <c r="I55" i="7"/>
  <c r="I56" i="7"/>
  <c r="I57" i="7"/>
  <c r="I58" i="7"/>
  <c r="I61" i="7"/>
  <c r="I62" i="7"/>
  <c r="I63" i="7"/>
  <c r="I64" i="7"/>
  <c r="I65" i="7"/>
  <c r="I66" i="7"/>
  <c r="I67" i="7"/>
  <c r="I68" i="7"/>
  <c r="I69" i="7"/>
  <c r="I72" i="7"/>
  <c r="I73" i="7"/>
  <c r="I74" i="7"/>
  <c r="I75" i="7"/>
  <c r="I76" i="7"/>
  <c r="I77" i="7"/>
  <c r="I78" i="7"/>
  <c r="I79" i="7"/>
  <c r="I80" i="7"/>
  <c r="I81" i="7"/>
  <c r="I82" i="7"/>
  <c r="I86" i="7"/>
  <c r="I87" i="7"/>
  <c r="I88" i="7"/>
  <c r="I89" i="7"/>
  <c r="I90" i="7"/>
  <c r="I91" i="7"/>
  <c r="I92" i="7"/>
  <c r="I93" i="7"/>
  <c r="I94" i="7"/>
  <c r="I95" i="7"/>
  <c r="I96" i="7"/>
  <c r="I97" i="7"/>
  <c r="I98" i="7"/>
  <c r="I99" i="7"/>
  <c r="I100" i="7"/>
  <c r="I101" i="7"/>
  <c r="I102" i="7"/>
  <c r="I103" i="7"/>
  <c r="I104" i="7"/>
  <c r="I105" i="7"/>
  <c r="I106" i="7"/>
  <c r="I107" i="7"/>
  <c r="I108" i="7"/>
  <c r="I109" i="7"/>
  <c r="I110" i="7"/>
  <c r="I111" i="7"/>
  <c r="I112" i="7"/>
  <c r="I113" i="7"/>
  <c r="I114" i="7"/>
  <c r="I115" i="7"/>
  <c r="I116" i="7"/>
  <c r="I117" i="7"/>
  <c r="I118" i="7"/>
  <c r="I119" i="7"/>
  <c r="I120" i="7"/>
  <c r="I121" i="7"/>
  <c r="I122" i="7"/>
  <c r="I123" i="7"/>
  <c r="I124" i="7"/>
  <c r="I125" i="7"/>
  <c r="I126" i="7"/>
  <c r="I127" i="7"/>
  <c r="I136" i="7"/>
  <c r="I137" i="7"/>
  <c r="I138" i="7"/>
  <c r="I139" i="7"/>
  <c r="I140" i="7"/>
  <c r="I141" i="7"/>
  <c r="I142" i="7"/>
  <c r="I143" i="7"/>
  <c r="I144" i="7"/>
  <c r="I145" i="7"/>
  <c r="I146" i="7"/>
  <c r="I147" i="7"/>
  <c r="I148" i="7"/>
  <c r="I149" i="7"/>
  <c r="I150" i="7"/>
  <c r="I151" i="7"/>
  <c r="I152" i="7"/>
  <c r="I153" i="7"/>
  <c r="I154" i="7"/>
  <c r="I155" i="7"/>
  <c r="I156" i="7"/>
  <c r="I157" i="7"/>
  <c r="I158" i="7"/>
  <c r="H12" i="7"/>
  <c r="H15" i="7"/>
  <c r="H16" i="7"/>
  <c r="H17" i="7"/>
  <c r="H18" i="7"/>
  <c r="H19" i="7"/>
  <c r="H20" i="7"/>
  <c r="H21" i="7"/>
  <c r="H22" i="7"/>
  <c r="H23" i="7"/>
  <c r="H24" i="7"/>
  <c r="H25" i="7"/>
  <c r="H27" i="7"/>
  <c r="H28" i="7"/>
  <c r="H29" i="7"/>
  <c r="H30" i="7"/>
  <c r="H31" i="7"/>
  <c r="H32" i="7"/>
  <c r="H33" i="7"/>
  <c r="H34" i="7"/>
  <c r="H35" i="7"/>
  <c r="H36" i="7"/>
  <c r="H46" i="7"/>
  <c r="H47" i="7"/>
  <c r="H48" i="7"/>
  <c r="H49" i="7"/>
  <c r="H50" i="7"/>
  <c r="H51" i="7"/>
  <c r="H52" i="7"/>
  <c r="H53" i="7"/>
  <c r="H54" i="7"/>
  <c r="H55" i="7"/>
  <c r="H61" i="7"/>
  <c r="H62" i="7"/>
  <c r="H63" i="7"/>
  <c r="H64" i="7"/>
  <c r="H65" i="7"/>
  <c r="H66" i="7"/>
  <c r="H67" i="7"/>
  <c r="H68" i="7"/>
  <c r="H69" i="7"/>
  <c r="H72" i="7"/>
  <c r="H73" i="7"/>
  <c r="H74" i="7"/>
  <c r="H78" i="7"/>
  <c r="H79" i="7"/>
  <c r="H80" i="7"/>
  <c r="H81" i="7"/>
  <c r="H82" i="7"/>
  <c r="H83" i="7"/>
  <c r="H84" i="7"/>
  <c r="H85" i="7"/>
  <c r="H90" i="7"/>
  <c r="H91" i="7"/>
  <c r="H92" i="7"/>
  <c r="H93" i="7"/>
  <c r="H94" i="7"/>
  <c r="H95" i="7"/>
  <c r="H96" i="7"/>
  <c r="H99" i="7"/>
  <c r="H100" i="7"/>
  <c r="H104" i="7"/>
  <c r="H105" i="7"/>
  <c r="H107" i="7"/>
  <c r="H108" i="7"/>
  <c r="H109" i="7"/>
  <c r="H110" i="7"/>
  <c r="H111" i="7"/>
  <c r="H112" i="7"/>
  <c r="H113" i="7"/>
  <c r="H114" i="7"/>
  <c r="H115" i="7"/>
  <c r="H116" i="7"/>
  <c r="H117" i="7"/>
  <c r="H118" i="7"/>
  <c r="H119" i="7"/>
  <c r="H120" i="7"/>
  <c r="H121" i="7"/>
  <c r="H122" i="7"/>
  <c r="H123" i="7"/>
  <c r="H124" i="7"/>
  <c r="H125" i="7"/>
  <c r="H126" i="7"/>
  <c r="H127" i="7"/>
  <c r="H128" i="7"/>
  <c r="H129" i="7"/>
  <c r="H130" i="7"/>
  <c r="H131" i="7"/>
  <c r="H132" i="7"/>
  <c r="H133" i="7"/>
  <c r="H134" i="7"/>
  <c r="H135" i="7"/>
  <c r="H136" i="7"/>
  <c r="H137" i="7"/>
  <c r="H138" i="7"/>
  <c r="H139" i="7"/>
  <c r="H140" i="7"/>
  <c r="H141" i="7"/>
  <c r="H142" i="7"/>
  <c r="H143" i="7"/>
  <c r="F9" i="7"/>
  <c r="F8" i="7" s="1"/>
  <c r="E9" i="7"/>
  <c r="F149" i="7"/>
  <c r="F148" i="7" s="1"/>
  <c r="G149" i="7"/>
  <c r="G148" i="7" s="1"/>
  <c r="E149" i="7"/>
  <c r="E148" i="7" s="1"/>
  <c r="G156" i="7"/>
  <c r="G155" i="7" s="1"/>
  <c r="F156" i="7"/>
  <c r="F155" i="7" s="1"/>
  <c r="E156" i="7"/>
  <c r="E155" i="7" s="1"/>
  <c r="G153" i="7"/>
  <c r="G152" i="7" s="1"/>
  <c r="F153" i="7"/>
  <c r="F152" i="7" s="1"/>
  <c r="E153" i="7"/>
  <c r="E152" i="7"/>
  <c r="G146" i="7"/>
  <c r="G145" i="7" s="1"/>
  <c r="F146" i="7"/>
  <c r="F145" i="7" s="1"/>
  <c r="E146" i="7"/>
  <c r="E145" i="7" s="1"/>
  <c r="F126" i="7"/>
  <c r="F125" i="7" s="1"/>
  <c r="F124" i="7" s="1"/>
  <c r="G126" i="7"/>
  <c r="G125" i="7" s="1"/>
  <c r="G124" i="7" s="1"/>
  <c r="F115" i="7"/>
  <c r="G115" i="7"/>
  <c r="F102" i="7"/>
  <c r="F101" i="7" s="1"/>
  <c r="F99" i="7"/>
  <c r="G99" i="7"/>
  <c r="F97" i="7"/>
  <c r="G97" i="7"/>
  <c r="F92" i="7"/>
  <c r="G92" i="7"/>
  <c r="G67" i="7"/>
  <c r="G76" i="7"/>
  <c r="G75" i="7" s="1"/>
  <c r="F76" i="7"/>
  <c r="F75" i="7" s="1"/>
  <c r="G73" i="7"/>
  <c r="G72" i="7" s="1"/>
  <c r="F73" i="7"/>
  <c r="F72" i="7" s="1"/>
  <c r="F68" i="7"/>
  <c r="F64" i="7"/>
  <c r="G64" i="7"/>
  <c r="F62" i="7"/>
  <c r="G62" i="7"/>
  <c r="G57" i="7"/>
  <c r="G56" i="7" s="1"/>
  <c r="F57" i="7"/>
  <c r="F56" i="7" s="1"/>
  <c r="G44" i="7"/>
  <c r="G41" i="7" s="1"/>
  <c r="F44" i="7"/>
  <c r="F41" i="7" s="1"/>
  <c r="G38" i="7"/>
  <c r="G37" i="7" s="1"/>
  <c r="F38" i="7"/>
  <c r="F37" i="7" s="1"/>
  <c r="E38" i="7"/>
  <c r="E37" i="7" s="1"/>
  <c r="G25" i="7"/>
  <c r="G24" i="7" s="1"/>
  <c r="G22" i="7"/>
  <c r="G21" i="7" s="1"/>
  <c r="G11" i="7"/>
  <c r="G10" i="7" s="1"/>
  <c r="I10" i="7" s="1"/>
  <c r="F10" i="7"/>
  <c r="I11" i="7" l="1"/>
  <c r="H11" i="7"/>
  <c r="H10" i="7"/>
  <c r="F151" i="7"/>
  <c r="G151" i="7"/>
  <c r="E151" i="7"/>
  <c r="G66" i="7"/>
  <c r="E144" i="7"/>
  <c r="G144" i="7"/>
  <c r="F144" i="7"/>
  <c r="F61" i="7"/>
  <c r="G61" i="7"/>
  <c r="E126" i="7"/>
  <c r="E125" i="7" s="1"/>
  <c r="E124" i="7" s="1"/>
  <c r="E115" i="7"/>
  <c r="E99" i="7"/>
  <c r="E97" i="7"/>
  <c r="E84" i="7"/>
  <c r="E83" i="7" s="1"/>
  <c r="E73" i="7"/>
  <c r="E72" i="7" s="1"/>
  <c r="E68" i="7"/>
  <c r="E62" i="7"/>
  <c r="E64" i="7"/>
  <c r="E25" i="7"/>
  <c r="E24" i="7" s="1"/>
  <c r="E22" i="7"/>
  <c r="E21" i="7" s="1"/>
  <c r="E11" i="7"/>
  <c r="I36" i="3"/>
  <c r="I37" i="3"/>
  <c r="I38" i="3"/>
  <c r="I40" i="3"/>
  <c r="I41" i="3"/>
  <c r="I42" i="3"/>
  <c r="I44" i="3"/>
  <c r="I45" i="3"/>
  <c r="I46" i="3"/>
  <c r="I47" i="3"/>
  <c r="I49" i="3"/>
  <c r="I50" i="3"/>
  <c r="I51" i="3"/>
  <c r="I52" i="3"/>
  <c r="I53" i="3"/>
  <c r="I54" i="3"/>
  <c r="I55" i="3"/>
  <c r="I56" i="3"/>
  <c r="I57" i="3"/>
  <c r="I58" i="3"/>
  <c r="I60" i="3"/>
  <c r="I61" i="3"/>
  <c r="I62" i="3"/>
  <c r="I63" i="3"/>
  <c r="I64" i="3"/>
  <c r="I65" i="3"/>
  <c r="I66" i="3"/>
  <c r="I67" i="3"/>
  <c r="I68" i="3"/>
  <c r="I69" i="3"/>
  <c r="I70" i="3"/>
  <c r="I71" i="3"/>
  <c r="I72" i="3"/>
  <c r="I73" i="3"/>
  <c r="H36" i="3"/>
  <c r="H37" i="3"/>
  <c r="H38" i="3"/>
  <c r="H39" i="3"/>
  <c r="H40" i="3"/>
  <c r="H41" i="3"/>
  <c r="H42" i="3"/>
  <c r="H44" i="3"/>
  <c r="H45" i="3"/>
  <c r="H46" i="3"/>
  <c r="H47" i="3"/>
  <c r="H48" i="3"/>
  <c r="H49" i="3"/>
  <c r="H50" i="3"/>
  <c r="H51" i="3"/>
  <c r="H52" i="3"/>
  <c r="H53" i="3"/>
  <c r="H54" i="3"/>
  <c r="H55" i="3"/>
  <c r="H56" i="3"/>
  <c r="H57" i="3"/>
  <c r="H58" i="3"/>
  <c r="H59" i="3"/>
  <c r="H60" i="3"/>
  <c r="H64" i="3"/>
  <c r="H67" i="3"/>
  <c r="H68" i="3"/>
  <c r="H70" i="3"/>
  <c r="H71" i="3"/>
  <c r="H72" i="3"/>
  <c r="G61" i="3"/>
  <c r="G53" i="3"/>
  <c r="E61" i="7" l="1"/>
  <c r="G43" i="3" l="1"/>
  <c r="G36" i="3"/>
  <c r="H43" i="3" l="1"/>
  <c r="I43" i="3"/>
  <c r="E53" i="3"/>
  <c r="I14" i="3"/>
  <c r="I15" i="3"/>
  <c r="I16" i="3"/>
  <c r="I19" i="3"/>
  <c r="I20" i="3"/>
  <c r="I22" i="3"/>
  <c r="I23" i="3"/>
  <c r="I12" i="3"/>
  <c r="H14" i="3"/>
  <c r="H15" i="3"/>
  <c r="H16" i="3"/>
  <c r="H19" i="3"/>
  <c r="H20" i="3"/>
  <c r="H22" i="3"/>
  <c r="H23" i="3"/>
  <c r="G24" i="3"/>
  <c r="F24" i="3"/>
  <c r="G21" i="3"/>
  <c r="H21" i="3" s="1"/>
  <c r="G12" i="3"/>
  <c r="G17" i="3"/>
  <c r="F21" i="3"/>
  <c r="F12" i="3"/>
  <c r="L13" i="1"/>
  <c r="L14" i="1"/>
  <c r="L15" i="1"/>
  <c r="L17" i="1"/>
  <c r="L11" i="1"/>
  <c r="K14" i="1"/>
  <c r="K15" i="1"/>
  <c r="K11" i="1"/>
  <c r="E21" i="3"/>
  <c r="E12" i="3"/>
  <c r="H12" i="3" s="1"/>
  <c r="E24" i="3"/>
  <c r="G11" i="3" l="1"/>
  <c r="I21" i="3"/>
  <c r="E10" i="7"/>
  <c r="F133" i="7"/>
  <c r="F132" i="7" s="1"/>
  <c r="G133" i="7"/>
  <c r="G132" i="7" s="1"/>
  <c r="F130" i="7"/>
  <c r="F129" i="7" s="1"/>
  <c r="G130" i="7"/>
  <c r="G129" i="7" s="1"/>
  <c r="F141" i="7"/>
  <c r="F140" i="7" s="1"/>
  <c r="G141" i="7"/>
  <c r="G140" i="7" s="1"/>
  <c r="F138" i="7"/>
  <c r="F137" i="7" s="1"/>
  <c r="G138" i="7"/>
  <c r="G137" i="7" s="1"/>
  <c r="E141" i="7"/>
  <c r="E140" i="7" s="1"/>
  <c r="E138" i="7"/>
  <c r="E137" i="7" s="1"/>
  <c r="E133" i="7"/>
  <c r="E132" i="7" s="1"/>
  <c r="E130" i="7"/>
  <c r="E129" i="7" s="1"/>
  <c r="F122" i="7"/>
  <c r="F121" i="7" s="1"/>
  <c r="G122" i="7"/>
  <c r="G121" i="7" s="1"/>
  <c r="F119" i="7"/>
  <c r="F118" i="7" s="1"/>
  <c r="G119" i="7"/>
  <c r="G118" i="7" s="1"/>
  <c r="E122" i="7"/>
  <c r="E121" i="7" s="1"/>
  <c r="E119" i="7"/>
  <c r="E118" i="7" s="1"/>
  <c r="F114" i="7"/>
  <c r="G114" i="7"/>
  <c r="F112" i="7"/>
  <c r="F111" i="7" s="1"/>
  <c r="G112" i="7"/>
  <c r="G111" i="7" s="1"/>
  <c r="E114" i="7"/>
  <c r="E112" i="7"/>
  <c r="E111" i="7" s="1"/>
  <c r="F109" i="7"/>
  <c r="F108" i="7" s="1"/>
  <c r="G109" i="7"/>
  <c r="G108" i="7" s="1"/>
  <c r="F105" i="7"/>
  <c r="F104" i="7" s="1"/>
  <c r="G105" i="7"/>
  <c r="G104" i="7" s="1"/>
  <c r="F96" i="7"/>
  <c r="G96" i="7"/>
  <c r="E109" i="7"/>
  <c r="E108" i="7" s="1"/>
  <c r="E105" i="7"/>
  <c r="E104" i="7" s="1"/>
  <c r="E96" i="7"/>
  <c r="F88" i="7"/>
  <c r="F87" i="7" s="1"/>
  <c r="F86" i="7" s="1"/>
  <c r="G88" i="7"/>
  <c r="G87" i="7" s="1"/>
  <c r="G86" i="7" s="1"/>
  <c r="F91" i="7"/>
  <c r="F90" i="7" s="1"/>
  <c r="G91" i="7"/>
  <c r="G90" i="7" s="1"/>
  <c r="E92" i="7"/>
  <c r="E91" i="7" s="1"/>
  <c r="E90" i="7" s="1"/>
  <c r="E88" i="7"/>
  <c r="E87" i="7" s="1"/>
  <c r="E86" i="7" s="1"/>
  <c r="F80" i="7"/>
  <c r="F79" i="7" s="1"/>
  <c r="F78" i="7" s="1"/>
  <c r="G80" i="7"/>
  <c r="G79" i="7" s="1"/>
  <c r="G78" i="7" s="1"/>
  <c r="E80" i="7"/>
  <c r="E79" i="7" s="1"/>
  <c r="E78" i="7" s="1"/>
  <c r="F52" i="7"/>
  <c r="F51" i="7" s="1"/>
  <c r="G52" i="7"/>
  <c r="G51" i="7" s="1"/>
  <c r="F48" i="7"/>
  <c r="F47" i="7" s="1"/>
  <c r="G48" i="7"/>
  <c r="G47" i="7" s="1"/>
  <c r="E52" i="7"/>
  <c r="E51" i="7" s="1"/>
  <c r="E48" i="7"/>
  <c r="E47" i="7" s="1"/>
  <c r="E18" i="3"/>
  <c r="H18" i="3" s="1"/>
  <c r="E17" i="3"/>
  <c r="H17" i="3" s="1"/>
  <c r="G67" i="3"/>
  <c r="F55" i="7"/>
  <c r="G55" i="7"/>
  <c r="F34" i="7"/>
  <c r="F33" i="7" s="1"/>
  <c r="G34" i="7"/>
  <c r="G33" i="7" s="1"/>
  <c r="E34" i="7"/>
  <c r="E33" i="7" s="1"/>
  <c r="F29" i="7"/>
  <c r="F28" i="7" s="1"/>
  <c r="G29" i="7"/>
  <c r="G28" i="7" s="1"/>
  <c r="E29" i="7"/>
  <c r="E28" i="7" s="1"/>
  <c r="F18" i="7"/>
  <c r="F17" i="7" s="1"/>
  <c r="G18" i="7"/>
  <c r="G17" i="7" s="1"/>
  <c r="E18" i="7"/>
  <c r="E17" i="7" s="1"/>
  <c r="E14" i="7"/>
  <c r="E13" i="7" s="1"/>
  <c r="G14" i="7"/>
  <c r="F14" i="7"/>
  <c r="F13" i="7" s="1"/>
  <c r="F12" i="5"/>
  <c r="F11" i="5"/>
  <c r="E12" i="5"/>
  <c r="E11" i="5"/>
  <c r="E57" i="3"/>
  <c r="F57" i="3"/>
  <c r="G57" i="3"/>
  <c r="G13" i="7" l="1"/>
  <c r="H14" i="7"/>
  <c r="I14" i="7"/>
  <c r="G128" i="7"/>
  <c r="F128" i="7"/>
  <c r="G136" i="7"/>
  <c r="F136" i="7"/>
  <c r="E136" i="7"/>
  <c r="E128" i="7"/>
  <c r="G117" i="7"/>
  <c r="F117" i="7"/>
  <c r="E117" i="7"/>
  <c r="G95" i="7"/>
  <c r="F95" i="7"/>
  <c r="E95" i="7"/>
  <c r="F46" i="7"/>
  <c r="G46" i="7"/>
  <c r="F36" i="3"/>
  <c r="E36" i="3"/>
  <c r="F43" i="3"/>
  <c r="E43" i="3"/>
  <c r="F53" i="3"/>
  <c r="F61" i="3"/>
  <c r="E61" i="3"/>
  <c r="F65" i="3"/>
  <c r="G65" i="3"/>
  <c r="E65" i="3"/>
  <c r="F67" i="3"/>
  <c r="E67" i="3"/>
  <c r="G16" i="1"/>
  <c r="G17" i="1" s="1"/>
  <c r="K17" i="1" s="1"/>
  <c r="G13" i="1"/>
  <c r="K13" i="1" s="1"/>
  <c r="J16" i="1"/>
  <c r="F67" i="7"/>
  <c r="F66" i="7" s="1"/>
  <c r="E67" i="7"/>
  <c r="E66" i="7" s="1"/>
  <c r="E55" i="7"/>
  <c r="E46" i="7"/>
  <c r="H13" i="7" l="1"/>
  <c r="G9" i="7"/>
  <c r="I13" i="7"/>
  <c r="G8" i="7"/>
  <c r="I8" i="7" s="1"/>
  <c r="K16" i="1"/>
  <c r="L16" i="1"/>
  <c r="G35" i="3"/>
  <c r="E35" i="3"/>
  <c r="E64" i="3"/>
  <c r="G64" i="3"/>
  <c r="F64" i="3"/>
  <c r="I11" i="3"/>
  <c r="F11" i="3"/>
  <c r="E11" i="3"/>
  <c r="E8" i="7"/>
  <c r="F35" i="3"/>
  <c r="H11" i="3"/>
  <c r="H8" i="7" l="1"/>
  <c r="H9" i="7"/>
  <c r="I9" i="7"/>
  <c r="H35" i="3"/>
  <c r="I35" i="3"/>
</calcChain>
</file>

<file path=xl/sharedStrings.xml><?xml version="1.0" encoding="utf-8"?>
<sst xmlns="http://schemas.openxmlformats.org/spreadsheetml/2006/main" count="369" uniqueCount="135">
  <si>
    <t>PRIHODI UKUPNO</t>
  </si>
  <si>
    <t>RASHODI UKUPNO</t>
  </si>
  <si>
    <t>RAZLIKA - VIŠAK / MANJAK</t>
  </si>
  <si>
    <t>Naziv prihoda</t>
  </si>
  <si>
    <t xml:space="preserve">A. RAČUN PRIHODA I RASHODA </t>
  </si>
  <si>
    <t>Razred</t>
  </si>
  <si>
    <t>Skupina</t>
  </si>
  <si>
    <t>Izvor</t>
  </si>
  <si>
    <t>Prihodi poslovanja</t>
  </si>
  <si>
    <t>Opći prihodi i primici</t>
  </si>
  <si>
    <t>Prihodi od prodaje nefinancijske imovine</t>
  </si>
  <si>
    <t>RASHODI POSLOVANJA</t>
  </si>
  <si>
    <t>Naziv rashoda</t>
  </si>
  <si>
    <t>Rashodi poslovanja</t>
  </si>
  <si>
    <t>Rashodi za zaposlene</t>
  </si>
  <si>
    <t>Rashodi za nabavu nefinancijske imovine</t>
  </si>
  <si>
    <t>Rashodi za nabavu neproizvedene dugotrajne imovine</t>
  </si>
  <si>
    <t>RASHODI PREMA FUNKCIJSKOJ KLASIFIKACIJI</t>
  </si>
  <si>
    <t>BROJČANA OZNAKA I NAZIV</t>
  </si>
  <si>
    <t>B. RAČUN FINANCIRANJA</t>
  </si>
  <si>
    <t>Izdaci za financijsku imovinu i otplate zajmova</t>
  </si>
  <si>
    <t>II. POSEBNI DIO</t>
  </si>
  <si>
    <t>I. OPĆI DIO</t>
  </si>
  <si>
    <t>Šifra</t>
  </si>
  <si>
    <t xml:space="preserve">Naziv </t>
  </si>
  <si>
    <t>Materijalni rashodi</t>
  </si>
  <si>
    <t>Primici od zaduživanja</t>
  </si>
  <si>
    <t>Namjenski primici od zaduživanja</t>
  </si>
  <si>
    <t>Izdaci za otplatu glavnice primljenih kredita i zajmova</t>
  </si>
  <si>
    <t>Vlastiti prihodi</t>
  </si>
  <si>
    <t>Prihodi od prodaje proizvedene dugotrajne imovine</t>
  </si>
  <si>
    <t>Pomoći iz inozemstva i od subjekata unutar općeg proračuna</t>
  </si>
  <si>
    <t>Prihodi iz nadležnog proračuna i od HZZO-a temeljem ugovornih obveza</t>
  </si>
  <si>
    <t>Ostali prihodi za posebne namjene</t>
  </si>
  <si>
    <t>Rashodi za nabavu proizvedene dugotrajne imovine</t>
  </si>
  <si>
    <t>Pomoći od inozemnih vlada i tijela EU</t>
  </si>
  <si>
    <t>Pomoći iz drugih proračuna</t>
  </si>
  <si>
    <t>Pomoći od izvanproračunskih korisnika</t>
  </si>
  <si>
    <t>Pomoći temeljem prijenosa EU sredstava</t>
  </si>
  <si>
    <t>Prihodi od upravnih i administrativnih pristojbi, pristojbi po posebnim propisima i naknada</t>
  </si>
  <si>
    <t>Prihodi od imovine</t>
  </si>
  <si>
    <t>Opći prihodi i primici-decentralizirana sredstva</t>
  </si>
  <si>
    <t>Prihodi od prodaje proizvoda i roba te pruženih usluga, prihodi od donacija i povrati po protestiranim jamstvima</t>
  </si>
  <si>
    <t>Donacije</t>
  </si>
  <si>
    <t>Financijski rashodi</t>
  </si>
  <si>
    <t>Naknade građanstvima i kućanstvima na temelju osiguranja i druge naknade</t>
  </si>
  <si>
    <t>09 Obrazovanje</t>
  </si>
  <si>
    <t>091 Predškolsko i osnovno obrazovanje</t>
  </si>
  <si>
    <t>PROGRAM A023109</t>
  </si>
  <si>
    <t>DJELATNOST USTANOVA OSNOVNOG ŠKOLSTVA</t>
  </si>
  <si>
    <t>Aktivnost A023109A310901</t>
  </si>
  <si>
    <t>REDOVNA DJELATNOST PRORAČUNSKIH KORISNIKA</t>
  </si>
  <si>
    <t>Izvor financiranja 11</t>
  </si>
  <si>
    <t>Izvor financiranja 12</t>
  </si>
  <si>
    <t>Izvor financiranja 31</t>
  </si>
  <si>
    <t>Izvor financiranja 43</t>
  </si>
  <si>
    <t>Izvor financiranja 51</t>
  </si>
  <si>
    <t>Izvor financiranja 55</t>
  </si>
  <si>
    <t>Izvor financiranja 56</t>
  </si>
  <si>
    <t>Izvor financiranja 61</t>
  </si>
  <si>
    <t>Aktivnost A023109A310902</t>
  </si>
  <si>
    <t>PRODUŽENI BORAVAK</t>
  </si>
  <si>
    <t>Aktivnost A023109A310903</t>
  </si>
  <si>
    <t>NABAVA DRUGIH OBRAZOVNIH MATERIJALA</t>
  </si>
  <si>
    <t>Naknade građanima i kućanstvima na temelju osiguranja i druge naknade</t>
  </si>
  <si>
    <t>Izvor financiranja 52</t>
  </si>
  <si>
    <t>Aktivnost A023109A310904</t>
  </si>
  <si>
    <t>SUFINANCIRANJE PREHRANE</t>
  </si>
  <si>
    <t>Aktivnost A023109A310905</t>
  </si>
  <si>
    <t>IZVANNASTAVNE I OSTALE AKTIVNOSTI</t>
  </si>
  <si>
    <t>Aktivnost A023109A310906</t>
  </si>
  <si>
    <t>ŠKOLA U PRIRODI</t>
  </si>
  <si>
    <t>Aktivnost A023109A310908</t>
  </si>
  <si>
    <t>POMOĆNICI U NASTAVI</t>
  </si>
  <si>
    <t>Aktivnost A023109K310901</t>
  </si>
  <si>
    <t>ODRŽAVANJE I OPREMANJE OSNOVNIH ŠKOLA</t>
  </si>
  <si>
    <t>Aktivnost A023109T310902</t>
  </si>
  <si>
    <t>ŠKOLSKA SHEMA VOĆE, POVRĆE I MLIJEČNI PROIZVODI</t>
  </si>
  <si>
    <t>Aktivnost A023109T310903</t>
  </si>
  <si>
    <t>SUFINANCIRANJE PROJEKATA PRIJAVLJENIH NA NATJEČAJE EU FONDOVA ILI PARTNERSTVA ZA EU FONDOVE</t>
  </si>
  <si>
    <t>Aktivnost A023109T310904</t>
  </si>
  <si>
    <t>POMOĆNICI U NASTVI,STRUČNI I KOMUNIKACIJSKI POSREDNICI KAO POTPORA INKL. OBRAZOVANJU FAZA IV</t>
  </si>
  <si>
    <t>Aktivnost A023109T310905</t>
  </si>
  <si>
    <t>POMOĆNICI U NASTVI,STRUČNI I KOMUNIKACIJSKI POSREDNICI KAO POTPORA INKL. OBRAZOVANJU FAZA V</t>
  </si>
  <si>
    <t>SAŽETAK  RAČUNA PRIHODA I RASHODA I RAČUNA FINANCIRANJA</t>
  </si>
  <si>
    <t>SAŽETAK RAČUNA PRIHODA I RASHODA</t>
  </si>
  <si>
    <t xml:space="preserve">OSTVARENJE/IZVRŠENJE 
1.-6.2022. </t>
  </si>
  <si>
    <t>IZVORNI PLAN ILI REBALANS 2023.*</t>
  </si>
  <si>
    <t>TEKUĆI PLAN 2023.*</t>
  </si>
  <si>
    <t xml:space="preserve">OSTVARENJE/IZVRŠENJE 
1.-6.2023. </t>
  </si>
  <si>
    <t>INDEKS</t>
  </si>
  <si>
    <t>INDEKS**</t>
  </si>
  <si>
    <t>6=5/2*100</t>
  </si>
  <si>
    <t>7=5/4*100</t>
  </si>
  <si>
    <t>6 PRIHODI POSLOVANJA</t>
  </si>
  <si>
    <t>7 PRIHODI OD PRODAJE NEFINANCIJSKE IMOVINE</t>
  </si>
  <si>
    <t>3 RASHODI  POSLOVANJA</t>
  </si>
  <si>
    <t>4 RASHODI ZA NABAVU NEFINANCIJSKE IMOVINE</t>
  </si>
  <si>
    <t>SAŽETAK RAČUNA FINANCIRANJA</t>
  </si>
  <si>
    <t>8 PRIMICI OD FINANCIJSKE IMOVINE I ZADUŽIVANJA</t>
  </si>
  <si>
    <t>5 IZDACI ZA FINANCIJSKU IMOVINU I OTPLATE ZAJMOVA</t>
  </si>
  <si>
    <t>RAZLIKA PRIMITAKA I IZDATAKA</t>
  </si>
  <si>
    <t>PRIJENOS SREDSTAVA IZ PRETHODNE GODINE</t>
  </si>
  <si>
    <t>PRIJENOS SREDSTAVA U SLJEDEĆE RAZDOBLJE</t>
  </si>
  <si>
    <t xml:space="preserve">NETO FINANCIRANJE </t>
  </si>
  <si>
    <t xml:space="preserve">VIŠAK/MANJAK + NETO FINANCIRANJE </t>
  </si>
  <si>
    <t xml:space="preserve"> RAČUN PRIHODA I RASHODA </t>
  </si>
  <si>
    <t xml:space="preserve">IZVJEŠTAJ O PRIHODIMA I RASHODIMA PREMA EKONOMSKOJ KLASIFIKACIJI </t>
  </si>
  <si>
    <t>IZVORNI PLAN ILI REBALANS 2023.</t>
  </si>
  <si>
    <t>INDEKS*</t>
  </si>
  <si>
    <t>8=7/5*100</t>
  </si>
  <si>
    <t>9=7/6*100</t>
  </si>
  <si>
    <t>5=4/2*100</t>
  </si>
  <si>
    <t>6=4/3*100</t>
  </si>
  <si>
    <t>IZVJEŠTAJ RAČUNA FINANCIRANJA PREMA IZVORIMA FINANCIRANJA</t>
  </si>
  <si>
    <t>Ostali rashodi</t>
  </si>
  <si>
    <t>7=4/3*100</t>
  </si>
  <si>
    <t>7=5/3*100</t>
  </si>
  <si>
    <t xml:space="preserve">OSTVARENJE/IZVRŠENJE 
1.-12.2023. </t>
  </si>
  <si>
    <t xml:space="preserve">OSTVARENJE/IZVRŠENJE 
1.-12.2022. </t>
  </si>
  <si>
    <t>IZVRŠENJE 2022.</t>
  </si>
  <si>
    <t>IZVRŠENJE 2023.</t>
  </si>
  <si>
    <t>IZVRŠENJE 31.12.2023.</t>
  </si>
  <si>
    <t>IZVRŠENJE 31.12.2022.</t>
  </si>
  <si>
    <t xml:space="preserve"> IZVRŠENJE 
1.-12.2022. </t>
  </si>
  <si>
    <t xml:space="preserve"> IZVRŠENJE 
1.-12.2023. </t>
  </si>
  <si>
    <t xml:space="preserve">OSTVARENJE/ IZVRŠENJE 
1.-12.2022. </t>
  </si>
  <si>
    <t xml:space="preserve">OSTVARENJE/ IZVRŠENJE 
1.-12.2023. </t>
  </si>
  <si>
    <t>Aktivnost A023109T310906</t>
  </si>
  <si>
    <t>Aktivnost A023109T310907</t>
  </si>
  <si>
    <t>BESPLATNE MENSTRUALNE POTREPŠTINE</t>
  </si>
  <si>
    <t>POMOĆNICI U NASTVI,STRUČNI I KOMUNIKACIJSKI POSREDNICI KAO POTPORA INKL. OBRAZOVANJU FAZA VI</t>
  </si>
  <si>
    <t>IZVRŠENJE FINANCIJSKOG PLANA OŠ TITUŠA BREZOVAČKOG
ZA  2023. g</t>
  </si>
  <si>
    <t>IZVRŠENJE FINANCIJSKOG PLANA OŠ TITUŠA BREZOVAČKOG
ZA 2023. g</t>
  </si>
  <si>
    <t>IZVRŠENJE FINANCIJSKOG PLANA PRORAČUNSKOG KORISNIKA JEDINICE LOKALNE I PODRUČNE (REGIONALNE) SAMOUPRAVE 
ZA  2023. 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</si>
</sst>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indexed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sz val="11"/>
      <color theme="1"/>
      <name val="Times New Roman"/>
      <family val="1"/>
    </font>
    <font>
      <sz val="8"/>
      <color indexed="8"/>
      <name val="Arial"/>
      <family val="2"/>
      <charset val="238"/>
    </font>
    <font>
      <u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4" fillId="0" borderId="0" applyFont="0" applyFill="0" applyBorder="0" applyAlignment="0" applyProtection="0"/>
  </cellStyleXfs>
  <cellXfs count="149">
    <xf numFmtId="0" fontId="0" fillId="0" borderId="0" xfId="0"/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0" fontId="1" fillId="0" borderId="5" xfId="0" applyFont="1" applyBorder="1" applyAlignment="1">
      <alignment horizontal="center" vertical="center"/>
    </xf>
    <xf numFmtId="3" fontId="3" fillId="2" borderId="4" xfId="0" applyNumberFormat="1" applyFont="1" applyFill="1" applyBorder="1" applyAlignment="1">
      <alignment horizontal="right"/>
    </xf>
    <xf numFmtId="0" fontId="9" fillId="2" borderId="3" xfId="0" applyNumberFormat="1" applyFont="1" applyFill="1" applyBorder="1" applyAlignment="1" applyProtection="1">
      <alignment horizontal="left" vertical="center" wrapText="1"/>
    </xf>
    <xf numFmtId="0" fontId="7" fillId="2" borderId="3" xfId="0" quotePrefix="1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9" fillId="2" borderId="3" xfId="0" applyNumberFormat="1" applyFont="1" applyFill="1" applyBorder="1" applyAlignment="1" applyProtection="1">
      <alignment horizontal="left" vertical="center"/>
    </xf>
    <xf numFmtId="0" fontId="7" fillId="2" borderId="3" xfId="0" applyNumberFormat="1" applyFont="1" applyFill="1" applyBorder="1" applyAlignment="1" applyProtection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 wrapText="1"/>
    </xf>
    <xf numFmtId="0" fontId="6" fillId="4" borderId="4" xfId="0" applyNumberFormat="1" applyFont="1" applyFill="1" applyBorder="1" applyAlignment="1" applyProtection="1">
      <alignment horizontal="center" vertical="center" wrapText="1"/>
    </xf>
    <xf numFmtId="0" fontId="6" fillId="4" borderId="3" xfId="0" applyNumberFormat="1" applyFont="1" applyFill="1" applyBorder="1" applyAlignment="1" applyProtection="1">
      <alignment horizontal="center" vertical="center" wrapText="1"/>
    </xf>
    <xf numFmtId="0" fontId="9" fillId="2" borderId="3" xfId="0" applyNumberFormat="1" applyFont="1" applyFill="1" applyBorder="1" applyAlignment="1" applyProtection="1">
      <alignment vertical="center" wrapText="1"/>
    </xf>
    <xf numFmtId="0" fontId="7" fillId="2" borderId="3" xfId="0" applyNumberFormat="1" applyFont="1" applyFill="1" applyBorder="1" applyAlignment="1" applyProtection="1">
      <alignment vertical="center" wrapText="1"/>
    </xf>
    <xf numFmtId="0" fontId="9" fillId="2" borderId="3" xfId="0" quotePrefix="1" applyFont="1" applyFill="1" applyBorder="1" applyAlignment="1">
      <alignment horizontal="left" vertical="center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3" fontId="6" fillId="0" borderId="3" xfId="0" applyNumberFormat="1" applyFont="1" applyBorder="1" applyAlignment="1">
      <alignment horizontal="right"/>
    </xf>
    <xf numFmtId="0" fontId="9" fillId="3" borderId="1" xfId="0" applyFont="1" applyFill="1" applyBorder="1" applyAlignment="1">
      <alignment horizontal="left" vertical="center"/>
    </xf>
    <xf numFmtId="0" fontId="13" fillId="2" borderId="4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 indent="1"/>
    </xf>
    <xf numFmtId="0" fontId="3" fillId="2" borderId="2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 inden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13" fillId="2" borderId="4" xfId="0" applyNumberFormat="1" applyFont="1" applyFill="1" applyBorder="1" applyAlignment="1" applyProtection="1">
      <alignment horizontal="left" vertical="center" wrapText="1"/>
    </xf>
    <xf numFmtId="0" fontId="7" fillId="2" borderId="3" xfId="0" quotePrefix="1" applyFont="1" applyFill="1" applyBorder="1" applyAlignment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13" fillId="2" borderId="4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 indent="1"/>
    </xf>
    <xf numFmtId="0" fontId="3" fillId="2" borderId="2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 indent="1"/>
    </xf>
    <xf numFmtId="3" fontId="6" fillId="2" borderId="3" xfId="0" applyNumberFormat="1" applyFont="1" applyFill="1" applyBorder="1" applyAlignment="1">
      <alignment horizontal="right"/>
    </xf>
    <xf numFmtId="0" fontId="6" fillId="2" borderId="4" xfId="0" applyNumberFormat="1" applyFont="1" applyFill="1" applyBorder="1" applyAlignment="1" applyProtection="1">
      <alignment horizontal="center" vertical="center" wrapText="1"/>
    </xf>
    <xf numFmtId="43" fontId="6" fillId="2" borderId="4" xfId="1" applyFont="1" applyFill="1" applyBorder="1" applyAlignment="1">
      <alignment horizontal="right"/>
    </xf>
    <xf numFmtId="4" fontId="6" fillId="2" borderId="4" xfId="0" applyNumberFormat="1" applyFont="1" applyFill="1" applyBorder="1" applyAlignment="1">
      <alignment horizontal="right"/>
    </xf>
    <xf numFmtId="4" fontId="3" fillId="2" borderId="4" xfId="0" applyNumberFormat="1" applyFont="1" applyFill="1" applyBorder="1" applyAlignment="1">
      <alignment horizontal="right"/>
    </xf>
    <xf numFmtId="4" fontId="6" fillId="2" borderId="3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right" vertical="center"/>
    </xf>
    <xf numFmtId="0" fontId="6" fillId="0" borderId="3" xfId="0" quotePrefix="1" applyFont="1" applyBorder="1" applyAlignment="1">
      <alignment horizontal="center" vertical="center" wrapText="1"/>
    </xf>
    <xf numFmtId="0" fontId="17" fillId="0" borderId="3" xfId="0" quotePrefix="1" applyFont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3" fillId="0" borderId="0" xfId="0" applyFont="1"/>
    <xf numFmtId="0" fontId="6" fillId="2" borderId="3" xfId="0" applyFont="1" applyFill="1" applyBorder="1" applyAlignment="1">
      <alignment horizontal="center" vertical="center" wrapText="1"/>
    </xf>
    <xf numFmtId="0" fontId="17" fillId="0" borderId="3" xfId="0" quotePrefix="1" applyFont="1" applyBorder="1" applyAlignment="1">
      <alignment horizontal="center" vertical="center"/>
    </xf>
    <xf numFmtId="0" fontId="9" fillId="0" borderId="3" xfId="0" applyFont="1" applyBorder="1" applyAlignment="1">
      <alignment horizontal="left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6" fillId="3" borderId="3" xfId="0" applyFont="1" applyFill="1" applyBorder="1" applyAlignment="1">
      <alignment horizontal="left" vertical="center" wrapText="1"/>
    </xf>
    <xf numFmtId="3" fontId="5" fillId="3" borderId="3" xfId="0" applyNumberFormat="1" applyFont="1" applyFill="1" applyBorder="1" applyAlignment="1">
      <alignment horizontal="right"/>
    </xf>
    <xf numFmtId="0" fontId="18" fillId="0" borderId="0" xfId="0" applyFont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19" fillId="4" borderId="3" xfId="0" applyFont="1" applyFill="1" applyBorder="1" applyAlignment="1">
      <alignment horizontal="center" vertical="center" wrapText="1"/>
    </xf>
    <xf numFmtId="0" fontId="17" fillId="4" borderId="3" xfId="0" applyNumberFormat="1" applyFont="1" applyFill="1" applyBorder="1" applyAlignment="1" applyProtection="1">
      <alignment horizontal="center" vertical="center" wrapText="1"/>
    </xf>
    <xf numFmtId="0" fontId="17" fillId="4" borderId="4" xfId="0" applyNumberFormat="1" applyFont="1" applyFill="1" applyBorder="1" applyAlignment="1" applyProtection="1">
      <alignment horizontal="center" vertical="center" wrapText="1"/>
    </xf>
    <xf numFmtId="0" fontId="17" fillId="4" borderId="3" xfId="0" applyFont="1" applyFill="1" applyBorder="1" applyAlignment="1">
      <alignment horizontal="center" vertical="center" wrapText="1"/>
    </xf>
    <xf numFmtId="0" fontId="0" fillId="0" borderId="3" xfId="0" applyBorder="1"/>
    <xf numFmtId="0" fontId="6" fillId="4" borderId="4" xfId="0" applyFont="1" applyFill="1" applyBorder="1" applyAlignment="1">
      <alignment horizontal="center" vertical="center" wrapText="1"/>
    </xf>
    <xf numFmtId="0" fontId="17" fillId="4" borderId="4" xfId="0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4" fontId="6" fillId="0" borderId="3" xfId="0" applyNumberFormat="1" applyFont="1" applyBorder="1" applyAlignment="1">
      <alignment horizontal="right"/>
    </xf>
    <xf numFmtId="4" fontId="6" fillId="3" borderId="3" xfId="0" applyNumberFormat="1" applyFont="1" applyFill="1" applyBorder="1" applyAlignment="1">
      <alignment horizontal="right"/>
    </xf>
    <xf numFmtId="4" fontId="6" fillId="3" borderId="3" xfId="0" applyNumberFormat="1" applyFont="1" applyFill="1" applyBorder="1" applyAlignment="1">
      <alignment horizontal="right" wrapText="1"/>
    </xf>
    <xf numFmtId="4" fontId="9" fillId="0" borderId="3" xfId="0" applyNumberFormat="1" applyFont="1" applyBorder="1" applyAlignment="1">
      <alignment vertical="center"/>
    </xf>
    <xf numFmtId="4" fontId="9" fillId="3" borderId="3" xfId="0" applyNumberFormat="1" applyFont="1" applyFill="1" applyBorder="1" applyAlignment="1">
      <alignment vertical="center"/>
    </xf>
    <xf numFmtId="4" fontId="9" fillId="0" borderId="3" xfId="0" applyNumberFormat="1" applyFont="1" applyBorder="1" applyAlignment="1">
      <alignment vertical="center" wrapText="1"/>
    </xf>
    <xf numFmtId="4" fontId="9" fillId="3" borderId="3" xfId="0" applyNumberFormat="1" applyFont="1" applyFill="1" applyBorder="1" applyAlignment="1">
      <alignment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 indent="1"/>
    </xf>
    <xf numFmtId="0" fontId="3" fillId="2" borderId="2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13" fillId="2" borderId="3" xfId="0" applyNumberFormat="1" applyFont="1" applyFill="1" applyBorder="1" applyAlignment="1">
      <alignment horizontal="left"/>
    </xf>
    <xf numFmtId="4" fontId="13" fillId="2" borderId="3" xfId="0" applyNumberFormat="1" applyFont="1" applyFill="1" applyBorder="1" applyAlignment="1">
      <alignment horizontal="left"/>
    </xf>
    <xf numFmtId="4" fontId="6" fillId="2" borderId="4" xfId="1" applyNumberFormat="1" applyFont="1" applyFill="1" applyBorder="1" applyAlignment="1">
      <alignment horizontal="right"/>
    </xf>
    <xf numFmtId="4" fontId="3" fillId="2" borderId="4" xfId="1" applyNumberFormat="1" applyFont="1" applyFill="1" applyBorder="1" applyAlignment="1">
      <alignment horizontal="right"/>
    </xf>
    <xf numFmtId="4" fontId="3" fillId="2" borderId="3" xfId="1" applyNumberFormat="1" applyFont="1" applyFill="1" applyBorder="1" applyAlignment="1">
      <alignment horizontal="right"/>
    </xf>
    <xf numFmtId="4" fontId="6" fillId="2" borderId="3" xfId="1" applyNumberFormat="1" applyFont="1" applyFill="1" applyBorder="1" applyAlignment="1">
      <alignment horizontal="right"/>
    </xf>
    <xf numFmtId="4" fontId="0" fillId="0" borderId="3" xfId="0" applyNumberFormat="1" applyBorder="1"/>
    <xf numFmtId="0" fontId="6" fillId="0" borderId="3" xfId="0" quotePrefix="1" applyFont="1" applyBorder="1" applyAlignment="1">
      <alignment horizontal="center" vertical="center" wrapText="1"/>
    </xf>
    <xf numFmtId="4" fontId="13" fillId="2" borderId="4" xfId="0" applyNumberFormat="1" applyFont="1" applyFill="1" applyBorder="1" applyAlignment="1">
      <alignment horizontal="right"/>
    </xf>
    <xf numFmtId="4" fontId="13" fillId="2" borderId="3" xfId="0" applyNumberFormat="1" applyFont="1" applyFill="1" applyBorder="1" applyAlignment="1">
      <alignment horizontal="right"/>
    </xf>
    <xf numFmtId="0" fontId="13" fillId="2" borderId="4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 indent="1"/>
    </xf>
    <xf numFmtId="0" fontId="3" fillId="2" borderId="2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 indent="1"/>
    </xf>
    <xf numFmtId="0" fontId="13" fillId="2" borderId="4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 indent="1"/>
    </xf>
    <xf numFmtId="0" fontId="3" fillId="2" borderId="2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 inden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 wrapText="1"/>
    </xf>
    <xf numFmtId="0" fontId="7" fillId="3" borderId="2" xfId="0" applyFont="1" applyFill="1" applyBorder="1" applyAlignment="1">
      <alignment vertical="center"/>
    </xf>
    <xf numFmtId="0" fontId="9" fillId="0" borderId="1" xfId="0" quotePrefix="1" applyFont="1" applyBorder="1" applyAlignment="1">
      <alignment horizontal="left" vertical="center" wrapText="1"/>
    </xf>
    <xf numFmtId="0" fontId="9" fillId="0" borderId="1" xfId="0" quotePrefix="1" applyFont="1" applyBorder="1" applyAlignment="1">
      <alignment horizontal="left" vertical="center"/>
    </xf>
    <xf numFmtId="0" fontId="7" fillId="0" borderId="2" xfId="0" applyFont="1" applyBorder="1" applyAlignment="1">
      <alignment vertical="center"/>
    </xf>
    <xf numFmtId="0" fontId="9" fillId="3" borderId="1" xfId="0" quotePrefix="1" applyFont="1" applyFill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6" fillId="0" borderId="3" xfId="0" quotePrefix="1" applyFont="1" applyBorder="1" applyAlignment="1">
      <alignment horizontal="center" vertical="center" wrapText="1"/>
    </xf>
    <xf numFmtId="0" fontId="17" fillId="0" borderId="1" xfId="0" quotePrefix="1" applyFont="1" applyBorder="1" applyAlignment="1">
      <alignment horizontal="center" vertical="center" wrapText="1"/>
    </xf>
    <xf numFmtId="0" fontId="17" fillId="0" borderId="2" xfId="0" quotePrefix="1" applyFont="1" applyBorder="1" applyAlignment="1">
      <alignment horizontal="center" vertical="center" wrapText="1"/>
    </xf>
    <xf numFmtId="0" fontId="6" fillId="3" borderId="1" xfId="0" quotePrefix="1" applyFont="1" applyFill="1" applyBorder="1" applyAlignment="1">
      <alignment horizontal="left" wrapText="1"/>
    </xf>
    <xf numFmtId="0" fontId="6" fillId="3" borderId="2" xfId="0" quotePrefix="1" applyFont="1" applyFill="1" applyBorder="1" applyAlignment="1">
      <alignment horizontal="left" wrapText="1"/>
    </xf>
    <xf numFmtId="0" fontId="6" fillId="3" borderId="4" xfId="0" quotePrefix="1" applyFont="1" applyFill="1" applyBorder="1" applyAlignment="1">
      <alignment horizontal="left" wrapText="1"/>
    </xf>
    <xf numFmtId="0" fontId="6" fillId="3" borderId="3" xfId="0" quotePrefix="1" applyFont="1" applyFill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17" fillId="0" borderId="3" xfId="0" quotePrefix="1" applyFont="1" applyBorder="1" applyAlignment="1">
      <alignment horizontal="center" wrapText="1"/>
    </xf>
    <xf numFmtId="0" fontId="17" fillId="0" borderId="1" xfId="0" quotePrefix="1" applyFont="1" applyBorder="1" applyAlignment="1">
      <alignment horizont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0" fillId="0" borderId="0" xfId="0" applyNumberFormat="1" applyFont="1" applyFill="1" applyBorder="1" applyAlignment="1" applyProtection="1">
      <alignment vertical="center" wrapText="1"/>
    </xf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wrapText="1"/>
    </xf>
    <xf numFmtId="0" fontId="11" fillId="0" borderId="0" xfId="0" applyFont="1" applyAlignment="1">
      <alignment vertical="center" wrapText="1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5" fillId="0" borderId="0" xfId="0" applyFont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13" fillId="2" borderId="1" xfId="0" applyNumberFormat="1" applyFont="1" applyFill="1" applyBorder="1" applyAlignment="1" applyProtection="1">
      <alignment horizontal="left" vertical="center" wrapText="1"/>
    </xf>
    <xf numFmtId="0" fontId="13" fillId="2" borderId="2" xfId="0" applyNumberFormat="1" applyFont="1" applyFill="1" applyBorder="1" applyAlignment="1" applyProtection="1">
      <alignment horizontal="left" vertical="center" wrapText="1"/>
    </xf>
    <xf numFmtId="0" fontId="13" fillId="2" borderId="4" xfId="0" applyNumberFormat="1" applyFont="1" applyFill="1" applyBorder="1" applyAlignment="1" applyProtection="1">
      <alignment horizontal="left" vertical="center" wrapText="1"/>
    </xf>
    <xf numFmtId="0" fontId="6" fillId="4" borderId="1" xfId="0" applyNumberFormat="1" applyFont="1" applyFill="1" applyBorder="1" applyAlignment="1" applyProtection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6" fillId="2" borderId="1" xfId="0" applyNumberFormat="1" applyFont="1" applyFill="1" applyBorder="1" applyAlignment="1" applyProtection="1">
      <alignment horizontal="left" vertical="center" wrapText="1"/>
    </xf>
    <xf numFmtId="0" fontId="6" fillId="2" borderId="2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 indent="1"/>
    </xf>
    <xf numFmtId="0" fontId="3" fillId="2" borderId="2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 indent="1"/>
    </xf>
    <xf numFmtId="0" fontId="20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7"/>
  <sheetViews>
    <sheetView tabSelected="1" topLeftCell="A13" workbookViewId="0">
      <selection activeCell="A31" sqref="A31:XFD37"/>
    </sheetView>
  </sheetViews>
  <sheetFormatPr defaultRowHeight="15" x14ac:dyDescent="0.25"/>
  <cols>
    <col min="5" max="10" width="25.28515625" customWidth="1"/>
  </cols>
  <sheetData>
    <row r="1" spans="1:12" ht="42" customHeight="1" x14ac:dyDescent="0.25">
      <c r="A1" s="122" t="s">
        <v>134</v>
      </c>
      <c r="B1" s="122"/>
      <c r="C1" s="122"/>
      <c r="D1" s="122"/>
      <c r="E1" s="122"/>
      <c r="F1" s="122"/>
      <c r="G1" s="122"/>
      <c r="H1" s="122"/>
      <c r="I1" s="122"/>
      <c r="J1" s="122"/>
    </row>
    <row r="2" spans="1:12" ht="18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2" ht="15.75" x14ac:dyDescent="0.25">
      <c r="A3" s="122"/>
      <c r="B3" s="122"/>
      <c r="C3" s="122"/>
      <c r="D3" s="122"/>
      <c r="E3" s="122"/>
      <c r="F3" s="122"/>
      <c r="G3" s="122"/>
      <c r="H3" s="122"/>
      <c r="I3" s="123"/>
      <c r="J3" s="123"/>
    </row>
    <row r="4" spans="1:12" ht="15.75" customHeight="1" x14ac:dyDescent="0.25">
      <c r="B4" s="124" t="s">
        <v>22</v>
      </c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2" ht="18" customHeight="1" x14ac:dyDescent="0.25"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</row>
    <row r="6" spans="1:12" ht="15.75" customHeight="1" x14ac:dyDescent="0.25">
      <c r="B6" s="124" t="s">
        <v>84</v>
      </c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2" ht="15.75" x14ac:dyDescent="0.25"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</row>
    <row r="8" spans="1:12" ht="15.75" customHeight="1" x14ac:dyDescent="0.25">
      <c r="B8" s="111" t="s">
        <v>85</v>
      </c>
      <c r="C8" s="111"/>
      <c r="D8" s="111"/>
      <c r="E8" s="111"/>
      <c r="F8" s="111"/>
      <c r="G8" s="44"/>
      <c r="H8" s="3"/>
      <c r="I8" s="3"/>
      <c r="J8" s="3"/>
      <c r="K8" s="45"/>
      <c r="L8" s="45"/>
    </row>
    <row r="9" spans="1:12" ht="23.25" customHeight="1" x14ac:dyDescent="0.25">
      <c r="B9" s="112" t="s">
        <v>18</v>
      </c>
      <c r="C9" s="112"/>
      <c r="D9" s="112"/>
      <c r="E9" s="112"/>
      <c r="F9" s="112"/>
      <c r="G9" s="88" t="s">
        <v>119</v>
      </c>
      <c r="H9" s="46" t="s">
        <v>87</v>
      </c>
      <c r="I9" s="46" t="s">
        <v>88</v>
      </c>
      <c r="J9" s="88" t="s">
        <v>118</v>
      </c>
      <c r="K9" s="46" t="s">
        <v>90</v>
      </c>
      <c r="L9" s="46" t="s">
        <v>91</v>
      </c>
    </row>
    <row r="10" spans="1:12" x14ac:dyDescent="0.25">
      <c r="B10" s="120">
        <v>1</v>
      </c>
      <c r="C10" s="120"/>
      <c r="D10" s="120"/>
      <c r="E10" s="120"/>
      <c r="F10" s="121"/>
      <c r="G10" s="47">
        <v>2</v>
      </c>
      <c r="H10" s="48">
        <v>3</v>
      </c>
      <c r="I10" s="48">
        <v>4</v>
      </c>
      <c r="J10" s="48">
        <v>5</v>
      </c>
      <c r="K10" s="48" t="s">
        <v>92</v>
      </c>
      <c r="L10" s="48" t="s">
        <v>117</v>
      </c>
    </row>
    <row r="11" spans="1:12" ht="15" customHeight="1" x14ac:dyDescent="0.25">
      <c r="B11" s="102" t="s">
        <v>94</v>
      </c>
      <c r="C11" s="103"/>
      <c r="D11" s="103"/>
      <c r="E11" s="103"/>
      <c r="F11" s="109"/>
      <c r="G11" s="73">
        <v>1345149.66</v>
      </c>
      <c r="H11" s="70">
        <v>3500940</v>
      </c>
      <c r="I11" s="70">
        <v>0</v>
      </c>
      <c r="J11" s="70">
        <v>3447903.99</v>
      </c>
      <c r="K11" s="70">
        <f>J11/G11*100</f>
        <v>256.32121781898979</v>
      </c>
      <c r="L11" s="70">
        <f>J11/H11*100</f>
        <v>98.485092289499391</v>
      </c>
    </row>
    <row r="12" spans="1:12" ht="15" customHeight="1" x14ac:dyDescent="0.25">
      <c r="B12" s="108" t="s">
        <v>95</v>
      </c>
      <c r="C12" s="109"/>
      <c r="D12" s="109"/>
      <c r="E12" s="109"/>
      <c r="F12" s="109"/>
      <c r="G12" s="73">
        <v>0</v>
      </c>
      <c r="H12" s="70">
        <v>0</v>
      </c>
      <c r="I12" s="70">
        <v>0</v>
      </c>
      <c r="J12" s="70">
        <v>0</v>
      </c>
      <c r="K12" s="70">
        <v>0</v>
      </c>
      <c r="L12" s="70">
        <v>0</v>
      </c>
    </row>
    <row r="13" spans="1:12" ht="15" customHeight="1" x14ac:dyDescent="0.25">
      <c r="B13" s="104" t="s">
        <v>0</v>
      </c>
      <c r="C13" s="105"/>
      <c r="D13" s="105"/>
      <c r="E13" s="105"/>
      <c r="F13" s="106"/>
      <c r="G13" s="74">
        <f>SUM(G11:G12)</f>
        <v>1345149.66</v>
      </c>
      <c r="H13" s="71">
        <v>3500940</v>
      </c>
      <c r="I13" s="71">
        <v>0</v>
      </c>
      <c r="J13" s="71">
        <v>1572120.48</v>
      </c>
      <c r="K13" s="71">
        <f t="shared" ref="K13:K17" si="0">J13/G13*100</f>
        <v>116.87327639067315</v>
      </c>
      <c r="L13" s="71">
        <f t="shared" ref="L13:L17" si="1">J13/H13*100</f>
        <v>44.905667620696157</v>
      </c>
    </row>
    <row r="14" spans="1:12" ht="15" customHeight="1" x14ac:dyDescent="0.25">
      <c r="B14" s="107" t="s">
        <v>96</v>
      </c>
      <c r="C14" s="103"/>
      <c r="D14" s="103"/>
      <c r="E14" s="103"/>
      <c r="F14" s="103"/>
      <c r="G14" s="75">
        <v>1352959.57</v>
      </c>
      <c r="H14" s="70">
        <v>3334910</v>
      </c>
      <c r="I14" s="70">
        <v>0</v>
      </c>
      <c r="J14" s="70">
        <v>3268841.14</v>
      </c>
      <c r="K14" s="70">
        <f t="shared" si="0"/>
        <v>241.60671260856671</v>
      </c>
      <c r="L14" s="70">
        <f t="shared" si="1"/>
        <v>98.018871273887456</v>
      </c>
    </row>
    <row r="15" spans="1:12" x14ac:dyDescent="0.25">
      <c r="B15" s="108" t="s">
        <v>97</v>
      </c>
      <c r="C15" s="109"/>
      <c r="D15" s="109"/>
      <c r="E15" s="109"/>
      <c r="F15" s="109"/>
      <c r="G15" s="73">
        <v>9558.7199999999993</v>
      </c>
      <c r="H15" s="70">
        <v>87340</v>
      </c>
      <c r="I15" s="70">
        <v>0</v>
      </c>
      <c r="J15" s="70">
        <v>130740.94</v>
      </c>
      <c r="K15" s="70">
        <f t="shared" si="0"/>
        <v>1367.7661862676175</v>
      </c>
      <c r="L15" s="70">
        <f t="shared" si="1"/>
        <v>149.69193954659949</v>
      </c>
    </row>
    <row r="16" spans="1:12" ht="18" customHeight="1" x14ac:dyDescent="0.25">
      <c r="B16" s="20" t="s">
        <v>1</v>
      </c>
      <c r="C16" s="49"/>
      <c r="D16" s="49"/>
      <c r="E16" s="49"/>
      <c r="F16" s="49"/>
      <c r="G16" s="74">
        <f>SUM(G14:G15)</f>
        <v>1362518.29</v>
      </c>
      <c r="H16" s="71"/>
      <c r="I16" s="71">
        <v>0</v>
      </c>
      <c r="J16" s="71">
        <f>SUM(J14:J15)</f>
        <v>3399582.08</v>
      </c>
      <c r="K16" s="71">
        <f t="shared" si="0"/>
        <v>249.50726202728623</v>
      </c>
      <c r="L16" s="71" t="e">
        <f t="shared" si="1"/>
        <v>#DIV/0!</v>
      </c>
    </row>
    <row r="17" spans="1:12" ht="15" customHeight="1" x14ac:dyDescent="0.25">
      <c r="B17" s="110" t="s">
        <v>2</v>
      </c>
      <c r="C17" s="105"/>
      <c r="D17" s="105"/>
      <c r="E17" s="105"/>
      <c r="F17" s="105"/>
      <c r="G17" s="76">
        <f>G13-G16</f>
        <v>-17368.630000000121</v>
      </c>
      <c r="H17" s="72"/>
      <c r="I17" s="72">
        <v>0</v>
      </c>
      <c r="J17" s="72">
        <v>-20336.419999999998</v>
      </c>
      <c r="K17" s="71">
        <f t="shared" si="0"/>
        <v>117.08707019494258</v>
      </c>
      <c r="L17" s="71" t="e">
        <f t="shared" si="1"/>
        <v>#DIV/0!</v>
      </c>
    </row>
    <row r="18" spans="1:12" ht="18" x14ac:dyDescent="0.25">
      <c r="B18" s="42"/>
      <c r="C18" s="50"/>
      <c r="D18" s="50"/>
      <c r="E18" s="50"/>
      <c r="F18" s="50"/>
      <c r="G18" s="50"/>
      <c r="H18" s="50"/>
      <c r="I18" s="50"/>
      <c r="J18" s="50"/>
      <c r="K18" s="51"/>
      <c r="L18" s="51"/>
    </row>
    <row r="19" spans="1:12" ht="15.75" customHeight="1" x14ac:dyDescent="0.25">
      <c r="B19" s="111" t="s">
        <v>98</v>
      </c>
      <c r="C19" s="111"/>
      <c r="D19" s="111"/>
      <c r="E19" s="111"/>
      <c r="F19" s="111"/>
      <c r="G19" s="50"/>
      <c r="H19" s="50"/>
      <c r="I19" s="50"/>
      <c r="J19" s="50"/>
      <c r="K19" s="51"/>
      <c r="L19" s="51"/>
    </row>
    <row r="20" spans="1:12" ht="22.5" customHeight="1" x14ac:dyDescent="0.25">
      <c r="B20" s="112" t="s">
        <v>18</v>
      </c>
      <c r="C20" s="112"/>
      <c r="D20" s="112"/>
      <c r="E20" s="112"/>
      <c r="F20" s="112"/>
      <c r="G20" s="46" t="s">
        <v>86</v>
      </c>
      <c r="H20" s="52" t="s">
        <v>87</v>
      </c>
      <c r="I20" s="52" t="s">
        <v>88</v>
      </c>
      <c r="J20" s="52" t="s">
        <v>89</v>
      </c>
      <c r="K20" s="52" t="s">
        <v>90</v>
      </c>
      <c r="L20" s="52" t="s">
        <v>91</v>
      </c>
    </row>
    <row r="21" spans="1:12" ht="15" customHeight="1" x14ac:dyDescent="0.25">
      <c r="B21" s="113">
        <v>1</v>
      </c>
      <c r="C21" s="114"/>
      <c r="D21" s="114"/>
      <c r="E21" s="114"/>
      <c r="F21" s="114"/>
      <c r="G21" s="53">
        <v>2</v>
      </c>
      <c r="H21" s="48">
        <v>3</v>
      </c>
      <c r="I21" s="48">
        <v>4</v>
      </c>
      <c r="J21" s="48">
        <v>5</v>
      </c>
      <c r="K21" s="48" t="s">
        <v>92</v>
      </c>
      <c r="L21" s="48" t="s">
        <v>93</v>
      </c>
    </row>
    <row r="22" spans="1:12" ht="15" customHeight="1" x14ac:dyDescent="0.25">
      <c r="B22" s="102" t="s">
        <v>99</v>
      </c>
      <c r="C22" s="119"/>
      <c r="D22" s="119"/>
      <c r="E22" s="119"/>
      <c r="F22" s="119"/>
      <c r="G22" s="54">
        <v>0</v>
      </c>
      <c r="H22" s="54">
        <v>0</v>
      </c>
      <c r="I22" s="54">
        <v>0</v>
      </c>
      <c r="J22" s="54">
        <v>0</v>
      </c>
      <c r="K22" s="19"/>
      <c r="L22" s="19"/>
    </row>
    <row r="23" spans="1:12" ht="18" customHeight="1" x14ac:dyDescent="0.25">
      <c r="B23" s="102" t="s">
        <v>100</v>
      </c>
      <c r="C23" s="103"/>
      <c r="D23" s="103"/>
      <c r="E23" s="103"/>
      <c r="F23" s="103"/>
      <c r="G23" s="54">
        <v>0</v>
      </c>
      <c r="H23" s="54">
        <v>0</v>
      </c>
      <c r="I23" s="54">
        <v>0</v>
      </c>
      <c r="J23" s="54">
        <v>0</v>
      </c>
      <c r="K23" s="19"/>
      <c r="L23" s="19"/>
    </row>
    <row r="24" spans="1:12" ht="15" customHeight="1" x14ac:dyDescent="0.25">
      <c r="B24" s="115" t="s">
        <v>101</v>
      </c>
      <c r="C24" s="116"/>
      <c r="D24" s="116"/>
      <c r="E24" s="116"/>
      <c r="F24" s="117"/>
      <c r="G24" s="54">
        <v>0</v>
      </c>
      <c r="H24" s="54">
        <v>0</v>
      </c>
      <c r="I24" s="54">
        <v>0</v>
      </c>
      <c r="J24" s="54">
        <v>0</v>
      </c>
      <c r="K24" s="55"/>
      <c r="L24" s="55"/>
    </row>
    <row r="25" spans="1:12" ht="15" customHeight="1" x14ac:dyDescent="0.25">
      <c r="B25" s="102" t="s">
        <v>102</v>
      </c>
      <c r="C25" s="103"/>
      <c r="D25" s="103"/>
      <c r="E25" s="103"/>
      <c r="F25" s="103"/>
      <c r="G25" s="54">
        <v>0</v>
      </c>
      <c r="H25" s="54">
        <v>0</v>
      </c>
      <c r="I25" s="54">
        <v>0</v>
      </c>
      <c r="J25" s="54">
        <v>0</v>
      </c>
      <c r="K25" s="19"/>
      <c r="L25" s="19"/>
    </row>
    <row r="26" spans="1:12" ht="15" customHeight="1" x14ac:dyDescent="0.25">
      <c r="B26" s="102" t="s">
        <v>103</v>
      </c>
      <c r="C26" s="103"/>
      <c r="D26" s="103"/>
      <c r="E26" s="103"/>
      <c r="F26" s="103"/>
      <c r="G26" s="54">
        <v>0</v>
      </c>
      <c r="H26" s="54">
        <v>0</v>
      </c>
      <c r="I26" s="54">
        <v>0</v>
      </c>
      <c r="J26" s="54">
        <v>0</v>
      </c>
      <c r="K26" s="19"/>
      <c r="L26" s="19"/>
    </row>
    <row r="27" spans="1:12" ht="30" customHeight="1" x14ac:dyDescent="0.25">
      <c r="A27" s="56"/>
      <c r="B27" s="115" t="s">
        <v>104</v>
      </c>
      <c r="C27" s="116"/>
      <c r="D27" s="116"/>
      <c r="E27" s="116"/>
      <c r="F27" s="117"/>
      <c r="G27" s="54">
        <v>0</v>
      </c>
      <c r="H27" s="54">
        <v>0</v>
      </c>
      <c r="I27" s="54">
        <v>0</v>
      </c>
      <c r="J27" s="54">
        <v>0</v>
      </c>
      <c r="K27" s="57"/>
      <c r="L27" s="57"/>
    </row>
    <row r="28" spans="1:12" ht="15.75" x14ac:dyDescent="0.25">
      <c r="B28" s="118" t="s">
        <v>105</v>
      </c>
      <c r="C28" s="118"/>
      <c r="D28" s="118"/>
      <c r="E28" s="118"/>
      <c r="F28" s="118"/>
      <c r="G28" s="54">
        <v>0</v>
      </c>
      <c r="H28" s="54">
        <v>0</v>
      </c>
      <c r="I28" s="54">
        <v>0</v>
      </c>
      <c r="J28" s="54">
        <v>0</v>
      </c>
      <c r="K28" s="58"/>
      <c r="L28" s="58"/>
    </row>
    <row r="30" spans="1:12" ht="15" customHeight="1" x14ac:dyDescent="0.25">
      <c r="B30" s="59"/>
      <c r="C30" s="59"/>
      <c r="D30" s="59"/>
      <c r="E30" s="59"/>
      <c r="F30" s="59"/>
      <c r="G30" s="59"/>
      <c r="H30" s="59"/>
      <c r="I30" s="59"/>
      <c r="J30" s="59"/>
      <c r="K30" s="59"/>
      <c r="L30" s="59"/>
    </row>
    <row r="31" spans="1:12" s="148" customFormat="1" x14ac:dyDescent="0.25"/>
    <row r="32" spans="1:12" s="148" customFormat="1" x14ac:dyDescent="0.25"/>
    <row r="33" s="148" customFormat="1" x14ac:dyDescent="0.25"/>
    <row r="34" s="148" customFormat="1" x14ac:dyDescent="0.25"/>
    <row r="35" s="148" customFormat="1" x14ac:dyDescent="0.25"/>
    <row r="36" s="148" customFormat="1" x14ac:dyDescent="0.25"/>
    <row r="37" s="148" customFormat="1" x14ac:dyDescent="0.25"/>
  </sheetData>
  <mergeCells count="23">
    <mergeCell ref="A1:J1"/>
    <mergeCell ref="A3:J3"/>
    <mergeCell ref="B4:L4"/>
    <mergeCell ref="B6:L6"/>
    <mergeCell ref="B8:F8"/>
    <mergeCell ref="B23:F23"/>
    <mergeCell ref="B24:F24"/>
    <mergeCell ref="B9:F9"/>
    <mergeCell ref="B10:F10"/>
    <mergeCell ref="B11:F11"/>
    <mergeCell ref="B12:F12"/>
    <mergeCell ref="B25:F25"/>
    <mergeCell ref="B26:F26"/>
    <mergeCell ref="B13:F13"/>
    <mergeCell ref="B14:F14"/>
    <mergeCell ref="B15:F15"/>
    <mergeCell ref="B17:F17"/>
    <mergeCell ref="B19:F19"/>
    <mergeCell ref="B20:F20"/>
    <mergeCell ref="B21:F21"/>
    <mergeCell ref="B27:F27"/>
    <mergeCell ref="B28:F28"/>
    <mergeCell ref="B22:F22"/>
  </mergeCells>
  <phoneticPr fontId="15" type="noConversion"/>
  <pageMargins left="0.7" right="0.7" top="0.75" bottom="0.75" header="0.3" footer="0.3"/>
  <pageSetup paperSize="9"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12"/>
  <sheetViews>
    <sheetView workbookViewId="0">
      <selection activeCell="K10" sqref="K10"/>
    </sheetView>
  </sheetViews>
  <sheetFormatPr defaultRowHeight="15" x14ac:dyDescent="0.25"/>
  <cols>
    <col min="1" max="1" width="37.7109375" customWidth="1"/>
    <col min="2" max="6" width="25.28515625" customWidth="1"/>
  </cols>
  <sheetData>
    <row r="1" spans="1:10" ht="42" customHeight="1" x14ac:dyDescent="0.25">
      <c r="A1" s="122" t="s">
        <v>132</v>
      </c>
      <c r="B1" s="122"/>
      <c r="C1" s="122"/>
      <c r="D1" s="122"/>
      <c r="E1" s="122"/>
      <c r="F1" s="122"/>
      <c r="G1" s="122"/>
      <c r="H1" s="122"/>
      <c r="I1" s="122"/>
      <c r="J1" s="122"/>
    </row>
    <row r="2" spans="1:10" ht="18" customHeight="1" x14ac:dyDescent="0.25">
      <c r="A2" s="1"/>
      <c r="B2" s="1"/>
      <c r="C2" s="1"/>
      <c r="D2" s="1"/>
      <c r="E2" s="1"/>
      <c r="F2" s="1"/>
    </row>
    <row r="3" spans="1:10" ht="15.75" x14ac:dyDescent="0.25">
      <c r="A3" s="122" t="s">
        <v>22</v>
      </c>
      <c r="B3" s="122"/>
      <c r="C3" s="122"/>
      <c r="D3" s="122"/>
      <c r="E3" s="123"/>
      <c r="F3" s="123"/>
    </row>
    <row r="4" spans="1:10" ht="18" x14ac:dyDescent="0.25">
      <c r="A4" s="1"/>
      <c r="B4" s="1"/>
      <c r="C4" s="1"/>
      <c r="D4" s="1"/>
      <c r="E4" s="2"/>
      <c r="F4" s="2"/>
    </row>
    <row r="5" spans="1:10" ht="18" customHeight="1" x14ac:dyDescent="0.25">
      <c r="A5" s="122" t="s">
        <v>4</v>
      </c>
      <c r="B5" s="125"/>
      <c r="C5" s="125"/>
      <c r="D5" s="125"/>
      <c r="E5" s="125"/>
      <c r="F5" s="125"/>
    </row>
    <row r="6" spans="1:10" ht="18" x14ac:dyDescent="0.25">
      <c r="A6" s="1"/>
      <c r="B6" s="1"/>
      <c r="C6" s="1"/>
      <c r="D6" s="1"/>
      <c r="E6" s="2"/>
      <c r="F6" s="2"/>
    </row>
    <row r="7" spans="1:10" ht="15.75" x14ac:dyDescent="0.25">
      <c r="A7" s="122" t="s">
        <v>17</v>
      </c>
      <c r="B7" s="126"/>
      <c r="C7" s="126"/>
      <c r="D7" s="126"/>
      <c r="E7" s="126"/>
      <c r="F7" s="126"/>
    </row>
    <row r="8" spans="1:10" ht="18" x14ac:dyDescent="0.25">
      <c r="A8" s="1"/>
      <c r="B8" s="1"/>
      <c r="C8" s="1"/>
      <c r="D8" s="1"/>
      <c r="E8" s="2"/>
      <c r="F8" s="2"/>
    </row>
    <row r="9" spans="1:10" ht="25.5" x14ac:dyDescent="0.25">
      <c r="A9" s="13" t="s">
        <v>18</v>
      </c>
      <c r="B9" s="60" t="s">
        <v>124</v>
      </c>
      <c r="C9" s="60" t="s">
        <v>87</v>
      </c>
      <c r="D9" s="60" t="s">
        <v>125</v>
      </c>
      <c r="E9" s="60" t="s">
        <v>90</v>
      </c>
      <c r="F9" s="60" t="s">
        <v>91</v>
      </c>
    </row>
    <row r="10" spans="1:10" ht="15.75" customHeight="1" x14ac:dyDescent="0.25">
      <c r="A10" s="65">
        <v>1</v>
      </c>
      <c r="B10" s="65">
        <v>2</v>
      </c>
      <c r="C10" s="65">
        <v>3</v>
      </c>
      <c r="D10" s="65">
        <v>4</v>
      </c>
      <c r="E10" s="65" t="s">
        <v>112</v>
      </c>
      <c r="F10" s="65" t="s">
        <v>113</v>
      </c>
    </row>
    <row r="11" spans="1:10" ht="15.75" customHeight="1" x14ac:dyDescent="0.25">
      <c r="A11" s="5" t="s">
        <v>46</v>
      </c>
      <c r="B11" s="38">
        <v>2791769.28</v>
      </c>
      <c r="C11" s="40">
        <v>3500940</v>
      </c>
      <c r="D11" s="40">
        <v>3399582.08</v>
      </c>
      <c r="E11" s="35">
        <f>D11/B11*100</f>
        <v>121.77159854699741</v>
      </c>
      <c r="F11" s="35">
        <f>D11/C11*100</f>
        <v>97.104836986637878</v>
      </c>
    </row>
    <row r="12" spans="1:10" x14ac:dyDescent="0.25">
      <c r="A12" s="11" t="s">
        <v>47</v>
      </c>
      <c r="B12" s="38">
        <v>2791769.28</v>
      </c>
      <c r="C12" s="40">
        <v>3500940</v>
      </c>
      <c r="D12" s="40">
        <v>3399582.08</v>
      </c>
      <c r="E12" s="35">
        <f>D12/B12*100</f>
        <v>121.77159854699741</v>
      </c>
      <c r="F12" s="35">
        <f>D12/C12*100</f>
        <v>97.104836986637878</v>
      </c>
    </row>
  </sheetData>
  <mergeCells count="4">
    <mergeCell ref="A3:F3"/>
    <mergeCell ref="A5:F5"/>
    <mergeCell ref="A7:F7"/>
    <mergeCell ref="A1:J1"/>
  </mergeCells>
  <pageMargins left="0.7" right="0.7" top="0.75" bottom="0.75" header="0.3" footer="0.3"/>
  <pageSetup paperSize="9" scale="6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73"/>
  <sheetViews>
    <sheetView topLeftCell="A28" workbookViewId="0">
      <selection activeCell="G61" sqref="G61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5.42578125" bestFit="1" customWidth="1"/>
    <col min="4" max="4" width="24.7109375" customWidth="1"/>
    <col min="5" max="5" width="17.28515625" customWidth="1"/>
    <col min="6" max="6" width="17.5703125" customWidth="1"/>
    <col min="7" max="7" width="17.140625" customWidth="1"/>
    <col min="8" max="8" width="15.85546875" customWidth="1"/>
    <col min="9" max="9" width="16.85546875" customWidth="1"/>
    <col min="10" max="10" width="10.7109375" customWidth="1"/>
  </cols>
  <sheetData>
    <row r="1" spans="1:11" ht="51.75" customHeight="1" x14ac:dyDescent="0.25">
      <c r="A1" s="122" t="s">
        <v>133</v>
      </c>
      <c r="B1" s="122"/>
      <c r="C1" s="122"/>
      <c r="D1" s="122"/>
      <c r="E1" s="122"/>
      <c r="F1" s="122"/>
      <c r="G1" s="122"/>
      <c r="H1" s="122"/>
      <c r="I1" s="122"/>
      <c r="J1" s="122"/>
    </row>
    <row r="2" spans="1:11" ht="18" customHeight="1" x14ac:dyDescent="0.25">
      <c r="A2" s="1"/>
      <c r="B2" s="1"/>
      <c r="C2" s="1"/>
      <c r="D2" s="1"/>
      <c r="E2" s="1"/>
      <c r="F2" s="1"/>
      <c r="G2" s="1"/>
      <c r="H2" s="1"/>
      <c r="I2" s="1"/>
    </row>
    <row r="3" spans="1:11" ht="15.75" customHeight="1" x14ac:dyDescent="0.25">
      <c r="A3" s="127" t="s">
        <v>22</v>
      </c>
      <c r="B3" s="127"/>
      <c r="C3" s="127"/>
      <c r="D3" s="127"/>
      <c r="E3" s="127"/>
      <c r="F3" s="127"/>
      <c r="G3" s="127"/>
      <c r="H3" s="127"/>
      <c r="I3" s="127"/>
    </row>
    <row r="4" spans="1:11" ht="18" x14ac:dyDescent="0.25">
      <c r="A4" s="1"/>
      <c r="B4" s="1"/>
      <c r="C4" s="1"/>
      <c r="D4" s="1"/>
      <c r="E4" s="1"/>
      <c r="F4" s="1"/>
      <c r="G4" s="1"/>
      <c r="H4" s="2"/>
      <c r="I4" s="2"/>
    </row>
    <row r="5" spans="1:11" ht="18" customHeight="1" x14ac:dyDescent="0.25">
      <c r="A5" s="128" t="s">
        <v>106</v>
      </c>
      <c r="B5" s="128"/>
      <c r="C5" s="128"/>
      <c r="D5" s="128"/>
      <c r="E5" s="128"/>
      <c r="F5" s="128"/>
      <c r="G5" s="128"/>
      <c r="H5" s="128"/>
      <c r="I5" s="128"/>
      <c r="J5" s="128"/>
      <c r="K5" s="128"/>
    </row>
    <row r="6" spans="1:11" ht="18" x14ac:dyDescent="0.25">
      <c r="A6" s="1"/>
      <c r="B6" s="1"/>
      <c r="C6" s="1"/>
      <c r="D6" s="1"/>
      <c r="E6" s="1"/>
      <c r="F6" s="1"/>
      <c r="G6" s="1"/>
      <c r="H6" s="2"/>
      <c r="I6" s="2"/>
    </row>
    <row r="7" spans="1:11" ht="15.75" customHeight="1" x14ac:dyDescent="0.25">
      <c r="A7" s="124" t="s">
        <v>107</v>
      </c>
      <c r="B7" s="124"/>
      <c r="C7" s="124"/>
      <c r="D7" s="124"/>
      <c r="E7" s="124"/>
      <c r="F7" s="124"/>
      <c r="G7" s="124"/>
      <c r="H7" s="124"/>
      <c r="I7" s="124"/>
      <c r="J7" s="124"/>
      <c r="K7" s="124"/>
    </row>
    <row r="8" spans="1:11" ht="18" x14ac:dyDescent="0.25">
      <c r="A8" s="1"/>
      <c r="B8" s="1"/>
      <c r="C8" s="1"/>
      <c r="D8" s="1"/>
      <c r="E8" s="1"/>
      <c r="F8" s="1"/>
      <c r="G8" s="1"/>
      <c r="H8" s="2"/>
      <c r="I8" s="2"/>
    </row>
    <row r="9" spans="1:11" ht="27.75" customHeight="1" x14ac:dyDescent="0.25">
      <c r="A9" s="13" t="s">
        <v>5</v>
      </c>
      <c r="B9" s="12" t="s">
        <v>6</v>
      </c>
      <c r="C9" s="12" t="s">
        <v>7</v>
      </c>
      <c r="D9" s="12" t="s">
        <v>3</v>
      </c>
      <c r="E9" s="12" t="s">
        <v>120</v>
      </c>
      <c r="F9" s="12" t="s">
        <v>108</v>
      </c>
      <c r="G9" s="12" t="s">
        <v>121</v>
      </c>
      <c r="H9" s="12" t="s">
        <v>90</v>
      </c>
      <c r="I9" s="12" t="s">
        <v>109</v>
      </c>
    </row>
    <row r="10" spans="1:11" ht="12" customHeight="1" x14ac:dyDescent="0.25">
      <c r="A10" s="63">
        <v>1</v>
      </c>
      <c r="B10" s="64">
        <v>2</v>
      </c>
      <c r="C10" s="64">
        <v>3</v>
      </c>
      <c r="D10" s="64">
        <v>4</v>
      </c>
      <c r="E10" s="64">
        <v>5</v>
      </c>
      <c r="F10" s="64">
        <v>6</v>
      </c>
      <c r="G10" s="64">
        <v>7</v>
      </c>
      <c r="H10" s="64" t="s">
        <v>110</v>
      </c>
      <c r="I10" s="64" t="s">
        <v>111</v>
      </c>
    </row>
    <row r="11" spans="1:11" ht="15.75" customHeight="1" x14ac:dyDescent="0.25">
      <c r="A11" s="5">
        <v>6</v>
      </c>
      <c r="B11" s="5"/>
      <c r="C11" s="5"/>
      <c r="D11" s="5" t="s">
        <v>8</v>
      </c>
      <c r="E11" s="38">
        <f>E12+E17+E19+E21+E24</f>
        <v>2344360.0031110225</v>
      </c>
      <c r="F11" s="38">
        <f>F12+F17+F19+F21+F24</f>
        <v>3500940</v>
      </c>
      <c r="G11" s="38">
        <f>G12+G17+G19+G21+G24</f>
        <v>3447903.99</v>
      </c>
      <c r="H11" s="38">
        <f t="shared" ref="H11:I11" si="0">H12+H17+H19+H21+H24</f>
        <v>397.81744602083114</v>
      </c>
      <c r="I11" s="38">
        <f t="shared" si="0"/>
        <v>269.16167589966597</v>
      </c>
    </row>
    <row r="12" spans="1:11" ht="38.25" x14ac:dyDescent="0.25">
      <c r="A12" s="5"/>
      <c r="B12" s="10">
        <v>63</v>
      </c>
      <c r="C12" s="10"/>
      <c r="D12" s="10" t="s">
        <v>31</v>
      </c>
      <c r="E12" s="89">
        <f>E13+E14+E15+E16</f>
        <v>2112873.6100000003</v>
      </c>
      <c r="F12" s="89">
        <f>F13+F14+F15+F16</f>
        <v>2668290</v>
      </c>
      <c r="G12" s="89">
        <f>G13+G14+G15+G16</f>
        <v>2636860.62</v>
      </c>
      <c r="H12" s="41">
        <f>G12/E12*100</f>
        <v>124.79973281506412</v>
      </c>
      <c r="I12" s="41">
        <f>G12/F12*100</f>
        <v>98.822115287318852</v>
      </c>
    </row>
    <row r="13" spans="1:11" ht="25.5" x14ac:dyDescent="0.25">
      <c r="A13" s="6"/>
      <c r="B13" s="6"/>
      <c r="C13" s="7">
        <v>51</v>
      </c>
      <c r="D13" s="11" t="s">
        <v>35</v>
      </c>
      <c r="E13" s="39">
        <v>0</v>
      </c>
      <c r="F13" s="41">
        <v>0</v>
      </c>
      <c r="G13" s="41">
        <v>17819.099999999999</v>
      </c>
      <c r="H13" s="41">
        <v>0</v>
      </c>
      <c r="I13" s="41">
        <v>0</v>
      </c>
    </row>
    <row r="14" spans="1:11" x14ac:dyDescent="0.25">
      <c r="A14" s="6"/>
      <c r="B14" s="6"/>
      <c r="C14" s="7">
        <v>52</v>
      </c>
      <c r="D14" s="7" t="s">
        <v>36</v>
      </c>
      <c r="E14" s="39">
        <v>2052902.31</v>
      </c>
      <c r="F14" s="41">
        <v>2591070</v>
      </c>
      <c r="G14" s="41">
        <v>2576962.83</v>
      </c>
      <c r="H14" s="41">
        <f t="shared" ref="H14:H23" si="1">G14/E14*100</f>
        <v>125.52778656087146</v>
      </c>
      <c r="I14" s="41">
        <f t="shared" ref="I14:I23" si="2">G14/F14*100</f>
        <v>99.455546550266888</v>
      </c>
    </row>
    <row r="15" spans="1:11" ht="38.25" x14ac:dyDescent="0.25">
      <c r="A15" s="6"/>
      <c r="B15" s="6"/>
      <c r="C15" s="7">
        <v>55</v>
      </c>
      <c r="D15" s="11" t="s">
        <v>37</v>
      </c>
      <c r="E15" s="39">
        <v>1561.3</v>
      </c>
      <c r="F15" s="41">
        <v>14200</v>
      </c>
      <c r="G15" s="41">
        <v>0</v>
      </c>
      <c r="H15" s="41">
        <f t="shared" si="1"/>
        <v>0</v>
      </c>
      <c r="I15" s="41">
        <f t="shared" si="2"/>
        <v>0</v>
      </c>
    </row>
    <row r="16" spans="1:11" ht="25.5" x14ac:dyDescent="0.25">
      <c r="A16" s="6"/>
      <c r="B16" s="16"/>
      <c r="C16" s="7">
        <v>56</v>
      </c>
      <c r="D16" s="11" t="s">
        <v>38</v>
      </c>
      <c r="E16" s="39">
        <v>58410</v>
      </c>
      <c r="F16" s="41">
        <v>63020</v>
      </c>
      <c r="G16" s="41">
        <v>42078.69</v>
      </c>
      <c r="H16" s="41">
        <f t="shared" si="1"/>
        <v>72.040215716486912</v>
      </c>
      <c r="I16" s="41">
        <f t="shared" si="2"/>
        <v>66.770374484290713</v>
      </c>
    </row>
    <row r="17" spans="1:9" x14ac:dyDescent="0.25">
      <c r="A17" s="6"/>
      <c r="B17" s="6">
        <v>64</v>
      </c>
      <c r="C17" s="7"/>
      <c r="D17" s="28" t="s">
        <v>40</v>
      </c>
      <c r="E17" s="89">
        <f>3.64/7.5345</f>
        <v>0.48311102262923883</v>
      </c>
      <c r="F17" s="90">
        <v>0</v>
      </c>
      <c r="G17" s="90">
        <f>G18+0</f>
        <v>0.21</v>
      </c>
      <c r="H17" s="41">
        <f t="shared" si="1"/>
        <v>43.468269230769231</v>
      </c>
      <c r="I17" s="41">
        <v>0</v>
      </c>
    </row>
    <row r="18" spans="1:9" x14ac:dyDescent="0.25">
      <c r="A18" s="6"/>
      <c r="B18" s="6"/>
      <c r="C18" s="7">
        <v>31</v>
      </c>
      <c r="D18" s="11" t="s">
        <v>29</v>
      </c>
      <c r="E18" s="39">
        <f>3.64/7.5345</f>
        <v>0.48311102262923883</v>
      </c>
      <c r="F18" s="41">
        <v>0</v>
      </c>
      <c r="G18" s="41">
        <v>0.21</v>
      </c>
      <c r="H18" s="41">
        <f t="shared" si="1"/>
        <v>43.468269230769231</v>
      </c>
      <c r="I18" s="41">
        <v>0</v>
      </c>
    </row>
    <row r="19" spans="1:9" ht="51" x14ac:dyDescent="0.25">
      <c r="A19" s="6"/>
      <c r="B19" s="6">
        <v>65</v>
      </c>
      <c r="C19" s="7"/>
      <c r="D19" s="28" t="s">
        <v>39</v>
      </c>
      <c r="E19" s="89">
        <v>203407.99</v>
      </c>
      <c r="F19" s="90">
        <v>186100</v>
      </c>
      <c r="G19" s="90">
        <v>139616.31</v>
      </c>
      <c r="H19" s="41">
        <f t="shared" si="1"/>
        <v>68.638557413600125</v>
      </c>
      <c r="I19" s="41">
        <f t="shared" si="2"/>
        <v>75.022197743148837</v>
      </c>
    </row>
    <row r="20" spans="1:9" ht="25.5" x14ac:dyDescent="0.25">
      <c r="A20" s="6"/>
      <c r="B20" s="6"/>
      <c r="C20" s="7">
        <v>43</v>
      </c>
      <c r="D20" s="11" t="s">
        <v>33</v>
      </c>
      <c r="E20" s="39">
        <v>203407.99</v>
      </c>
      <c r="F20" s="41">
        <v>186100</v>
      </c>
      <c r="G20" s="41">
        <v>139616.31</v>
      </c>
      <c r="H20" s="41">
        <f t="shared" si="1"/>
        <v>68.638557413600125</v>
      </c>
      <c r="I20" s="41">
        <f t="shared" si="2"/>
        <v>75.022197743148837</v>
      </c>
    </row>
    <row r="21" spans="1:9" ht="51" x14ac:dyDescent="0.25">
      <c r="A21" s="6"/>
      <c r="B21" s="6">
        <v>66</v>
      </c>
      <c r="C21" s="7"/>
      <c r="D21" s="28" t="s">
        <v>42</v>
      </c>
      <c r="E21" s="89">
        <f>E22+E23</f>
        <v>28077.920000000002</v>
      </c>
      <c r="F21" s="90">
        <f>F22+F23</f>
        <v>47400</v>
      </c>
      <c r="G21" s="90">
        <f>G22+G23</f>
        <v>45180.429999999993</v>
      </c>
      <c r="H21" s="41">
        <f t="shared" si="1"/>
        <v>160.91088656139766</v>
      </c>
      <c r="I21" s="41">
        <f t="shared" si="2"/>
        <v>95.317362869198291</v>
      </c>
    </row>
    <row r="22" spans="1:9" x14ac:dyDescent="0.25">
      <c r="A22" s="6"/>
      <c r="B22" s="6"/>
      <c r="C22" s="7">
        <v>31</v>
      </c>
      <c r="D22" s="28" t="s">
        <v>29</v>
      </c>
      <c r="E22" s="39">
        <v>25093.4</v>
      </c>
      <c r="F22" s="41">
        <v>40600</v>
      </c>
      <c r="G22" s="41">
        <v>34005.879999999997</v>
      </c>
      <c r="H22" s="41">
        <f t="shared" si="1"/>
        <v>135.51722763754611</v>
      </c>
      <c r="I22" s="41">
        <f t="shared" si="2"/>
        <v>83.758325123152702</v>
      </c>
    </row>
    <row r="23" spans="1:9" x14ac:dyDescent="0.25">
      <c r="A23" s="6"/>
      <c r="B23" s="6"/>
      <c r="C23" s="7">
        <v>61</v>
      </c>
      <c r="D23" s="11" t="s">
        <v>43</v>
      </c>
      <c r="E23" s="39">
        <v>2984.52</v>
      </c>
      <c r="F23" s="41">
        <v>6800</v>
      </c>
      <c r="G23" s="41">
        <v>11174.55</v>
      </c>
      <c r="H23" s="41">
        <f t="shared" si="1"/>
        <v>374.4169916770536</v>
      </c>
      <c r="I23" s="41">
        <f t="shared" si="2"/>
        <v>164.33161764705881</v>
      </c>
    </row>
    <row r="24" spans="1:9" ht="38.25" x14ac:dyDescent="0.25">
      <c r="A24" s="6"/>
      <c r="B24" s="6">
        <v>67</v>
      </c>
      <c r="C24" s="7"/>
      <c r="D24" s="10" t="s">
        <v>32</v>
      </c>
      <c r="E24" s="89">
        <f>E25+E26</f>
        <v>0</v>
      </c>
      <c r="F24" s="89">
        <f>F25+F26</f>
        <v>599150</v>
      </c>
      <c r="G24" s="89">
        <f>G25+G26</f>
        <v>626246.41999999993</v>
      </c>
      <c r="H24" s="41">
        <v>0</v>
      </c>
      <c r="I24" s="39">
        <v>0</v>
      </c>
    </row>
    <row r="25" spans="1:9" x14ac:dyDescent="0.25">
      <c r="A25" s="6"/>
      <c r="B25" s="6"/>
      <c r="C25" s="7">
        <v>11</v>
      </c>
      <c r="D25" s="11" t="s">
        <v>9</v>
      </c>
      <c r="E25" s="39"/>
      <c r="F25" s="41">
        <v>407930</v>
      </c>
      <c r="G25" s="41">
        <v>457960.72</v>
      </c>
      <c r="H25" s="41">
        <v>0</v>
      </c>
      <c r="I25" s="39">
        <v>0</v>
      </c>
    </row>
    <row r="26" spans="1:9" ht="25.5" x14ac:dyDescent="0.25">
      <c r="A26" s="6"/>
      <c r="B26" s="6"/>
      <c r="C26" s="7">
        <v>12</v>
      </c>
      <c r="D26" s="11" t="s">
        <v>41</v>
      </c>
      <c r="E26" s="39"/>
      <c r="F26" s="41">
        <v>191220</v>
      </c>
      <c r="G26" s="41">
        <v>168285.7</v>
      </c>
      <c r="H26" s="41">
        <v>0</v>
      </c>
      <c r="I26" s="39">
        <v>0</v>
      </c>
    </row>
    <row r="27" spans="1:9" ht="25.5" x14ac:dyDescent="0.25">
      <c r="A27" s="8">
        <v>7</v>
      </c>
      <c r="B27" s="9"/>
      <c r="C27" s="9"/>
      <c r="D27" s="14" t="s">
        <v>10</v>
      </c>
      <c r="E27" s="39">
        <v>0</v>
      </c>
      <c r="F27" s="41">
        <v>0</v>
      </c>
      <c r="G27" s="41">
        <v>0</v>
      </c>
      <c r="H27" s="41">
        <v>0</v>
      </c>
      <c r="I27" s="39">
        <v>0</v>
      </c>
    </row>
    <row r="28" spans="1:9" ht="38.25" x14ac:dyDescent="0.25">
      <c r="A28" s="10"/>
      <c r="B28" s="10">
        <v>72</v>
      </c>
      <c r="C28" s="10"/>
      <c r="D28" s="15" t="s">
        <v>30</v>
      </c>
      <c r="E28" s="39">
        <v>0</v>
      </c>
      <c r="F28" s="41">
        <v>0</v>
      </c>
      <c r="G28" s="41">
        <v>0</v>
      </c>
      <c r="H28" s="41">
        <v>0</v>
      </c>
      <c r="I28" s="39">
        <v>0</v>
      </c>
    </row>
    <row r="29" spans="1:9" x14ac:dyDescent="0.25">
      <c r="A29" s="10"/>
      <c r="B29" s="10"/>
      <c r="C29" s="7">
        <v>11</v>
      </c>
      <c r="D29" s="7" t="s">
        <v>9</v>
      </c>
      <c r="E29" s="39">
        <v>0</v>
      </c>
      <c r="F29" s="41">
        <v>0</v>
      </c>
      <c r="G29" s="41">
        <v>0</v>
      </c>
      <c r="H29" s="41">
        <v>0</v>
      </c>
      <c r="I29" s="39">
        <v>0</v>
      </c>
    </row>
    <row r="31" spans="1:9" ht="15.75" x14ac:dyDescent="0.25">
      <c r="A31" s="122" t="s">
        <v>11</v>
      </c>
      <c r="B31" s="126"/>
      <c r="C31" s="126"/>
      <c r="D31" s="126"/>
      <c r="E31" s="126"/>
      <c r="F31" s="126"/>
      <c r="G31" s="126"/>
      <c r="H31" s="126"/>
      <c r="I31" s="126"/>
    </row>
    <row r="32" spans="1:9" ht="18" x14ac:dyDescent="0.25">
      <c r="A32" s="1"/>
      <c r="B32" s="1"/>
      <c r="C32" s="1"/>
      <c r="D32" s="1"/>
      <c r="E32" s="1"/>
      <c r="F32" s="1"/>
      <c r="G32" s="1"/>
      <c r="H32" s="2"/>
      <c r="I32" s="2"/>
    </row>
    <row r="33" spans="1:9" ht="25.5" x14ac:dyDescent="0.25">
      <c r="A33" s="13" t="s">
        <v>5</v>
      </c>
      <c r="B33" s="12" t="s">
        <v>6</v>
      </c>
      <c r="C33" s="12" t="s">
        <v>7</v>
      </c>
      <c r="D33" s="12" t="s">
        <v>12</v>
      </c>
      <c r="E33" s="12" t="s">
        <v>123</v>
      </c>
      <c r="F33" s="12" t="s">
        <v>108</v>
      </c>
      <c r="G33" s="12" t="s">
        <v>122</v>
      </c>
      <c r="H33" s="12" t="s">
        <v>90</v>
      </c>
      <c r="I33" s="12" t="s">
        <v>109</v>
      </c>
    </row>
    <row r="34" spans="1:9" ht="12" customHeight="1" x14ac:dyDescent="0.25">
      <c r="A34" s="63">
        <v>1</v>
      </c>
      <c r="B34" s="64">
        <v>2</v>
      </c>
      <c r="C34" s="64">
        <v>3</v>
      </c>
      <c r="D34" s="64">
        <v>4</v>
      </c>
      <c r="E34" s="64">
        <v>5</v>
      </c>
      <c r="F34" s="64">
        <v>6</v>
      </c>
      <c r="G34" s="64">
        <v>7</v>
      </c>
      <c r="H34" s="64" t="s">
        <v>110</v>
      </c>
      <c r="I34" s="64" t="s">
        <v>111</v>
      </c>
    </row>
    <row r="35" spans="1:9" ht="15.75" customHeight="1" x14ac:dyDescent="0.25">
      <c r="A35" s="5">
        <v>3</v>
      </c>
      <c r="B35" s="5"/>
      <c r="C35" s="5"/>
      <c r="D35" s="5" t="s">
        <v>13</v>
      </c>
      <c r="E35" s="38">
        <f>E36+E43+E53+E57</f>
        <v>2702718</v>
      </c>
      <c r="F35" s="38">
        <f t="shared" ref="F35" si="3">F36+F43+F53+F57</f>
        <v>3334910</v>
      </c>
      <c r="G35" s="38">
        <f>G36+G43+G53+G57+G61</f>
        <v>3268841.1400000006</v>
      </c>
      <c r="H35" s="38">
        <f>G35/E35*100</f>
        <v>120.94643762316308</v>
      </c>
      <c r="I35" s="38">
        <f>G35/F35*100</f>
        <v>98.01887127388747</v>
      </c>
    </row>
    <row r="36" spans="1:9" ht="15.75" customHeight="1" x14ac:dyDescent="0.25">
      <c r="A36" s="5"/>
      <c r="B36" s="10">
        <v>31</v>
      </c>
      <c r="C36" s="10"/>
      <c r="D36" s="10" t="s">
        <v>14</v>
      </c>
      <c r="E36" s="39">
        <f>E37+E38+E40+E41+E42</f>
        <v>2206579.59</v>
      </c>
      <c r="F36" s="39">
        <f t="shared" ref="F36" si="4">F37+F38+F40+F41+F42</f>
        <v>2502650</v>
      </c>
      <c r="G36" s="39">
        <f>G37+G38+G39+G40+G41+G42</f>
        <v>2544054.7800000003</v>
      </c>
      <c r="H36" s="38">
        <f t="shared" ref="H36:H72" si="5">G36/E36*100</f>
        <v>115.29404112724528</v>
      </c>
      <c r="I36" s="38">
        <f t="shared" ref="I36:I73" si="6">G36/F36*100</f>
        <v>101.65443749625398</v>
      </c>
    </row>
    <row r="37" spans="1:9" x14ac:dyDescent="0.25">
      <c r="A37" s="6"/>
      <c r="B37" s="6"/>
      <c r="C37" s="7">
        <v>11</v>
      </c>
      <c r="D37" s="7" t="s">
        <v>9</v>
      </c>
      <c r="E37" s="39">
        <v>188569.22</v>
      </c>
      <c r="F37" s="41">
        <v>202950</v>
      </c>
      <c r="G37" s="41">
        <v>212160.54</v>
      </c>
      <c r="H37" s="38">
        <f t="shared" si="5"/>
        <v>112.51069501162492</v>
      </c>
      <c r="I37" s="38">
        <f t="shared" si="6"/>
        <v>104.53832963784184</v>
      </c>
    </row>
    <row r="38" spans="1:9" ht="25.5" x14ac:dyDescent="0.25">
      <c r="A38" s="6"/>
      <c r="B38" s="6"/>
      <c r="C38" s="7">
        <v>43</v>
      </c>
      <c r="D38" s="11" t="s">
        <v>33</v>
      </c>
      <c r="E38" s="39">
        <v>66507.839999999997</v>
      </c>
      <c r="F38" s="41">
        <v>76900</v>
      </c>
      <c r="G38" s="41">
        <v>61280.68</v>
      </c>
      <c r="H38" s="38">
        <f t="shared" si="5"/>
        <v>92.140535612042129</v>
      </c>
      <c r="I38" s="38">
        <f t="shared" si="6"/>
        <v>79.688790637191147</v>
      </c>
    </row>
    <row r="39" spans="1:9" ht="25.5" x14ac:dyDescent="0.25">
      <c r="A39" s="6"/>
      <c r="B39" s="6"/>
      <c r="C39" s="7">
        <v>51</v>
      </c>
      <c r="D39" s="11" t="s">
        <v>35</v>
      </c>
      <c r="E39" s="39">
        <v>13359.66</v>
      </c>
      <c r="F39" s="41">
        <v>0</v>
      </c>
      <c r="G39" s="41">
        <v>700</v>
      </c>
      <c r="H39" s="38">
        <f t="shared" si="5"/>
        <v>5.2396543025795568</v>
      </c>
      <c r="I39" s="38">
        <v>0</v>
      </c>
    </row>
    <row r="40" spans="1:9" x14ac:dyDescent="0.25">
      <c r="A40" s="6"/>
      <c r="B40" s="6"/>
      <c r="C40" s="7">
        <v>52</v>
      </c>
      <c r="D40" s="7" t="s">
        <v>36</v>
      </c>
      <c r="E40" s="39">
        <v>1923659.28</v>
      </c>
      <c r="F40" s="41">
        <v>2194100</v>
      </c>
      <c r="G40" s="41">
        <v>2221841.71</v>
      </c>
      <c r="H40" s="38">
        <f t="shared" si="5"/>
        <v>115.50079232326422</v>
      </c>
      <c r="I40" s="38">
        <f t="shared" si="6"/>
        <v>101.26437764914999</v>
      </c>
    </row>
    <row r="41" spans="1:9" ht="38.25" x14ac:dyDescent="0.25">
      <c r="A41" s="6"/>
      <c r="B41" s="6"/>
      <c r="C41" s="7">
        <v>55</v>
      </c>
      <c r="D41" s="11" t="s">
        <v>37</v>
      </c>
      <c r="E41" s="39">
        <v>1318.61</v>
      </c>
      <c r="F41" s="41">
        <v>13600</v>
      </c>
      <c r="G41" s="41">
        <v>17558</v>
      </c>
      <c r="H41" s="38">
        <f t="shared" si="5"/>
        <v>1331.553681528276</v>
      </c>
      <c r="I41" s="38">
        <f t="shared" si="6"/>
        <v>129.10294117647058</v>
      </c>
    </row>
    <row r="42" spans="1:9" ht="25.5" x14ac:dyDescent="0.25">
      <c r="A42" s="6"/>
      <c r="B42" s="6"/>
      <c r="C42" s="7">
        <v>56</v>
      </c>
      <c r="D42" s="11" t="s">
        <v>38</v>
      </c>
      <c r="E42" s="39">
        <v>26524.639999999999</v>
      </c>
      <c r="F42" s="41">
        <v>15100</v>
      </c>
      <c r="G42" s="41">
        <v>30513.85</v>
      </c>
      <c r="H42" s="38">
        <f t="shared" si="5"/>
        <v>115.03963861526489</v>
      </c>
      <c r="I42" s="38">
        <f t="shared" si="6"/>
        <v>202.07847682119203</v>
      </c>
    </row>
    <row r="43" spans="1:9" x14ac:dyDescent="0.25">
      <c r="A43" s="6"/>
      <c r="B43" s="6">
        <v>32</v>
      </c>
      <c r="C43" s="7"/>
      <c r="D43" s="6" t="s">
        <v>25</v>
      </c>
      <c r="E43" s="39">
        <f>E44+E45+E46+E47+E48+E49+E50+E51+E52</f>
        <v>472914.69999999995</v>
      </c>
      <c r="F43" s="39">
        <f t="shared" ref="F43:G43" si="7">F44+F45+F46+F47+F48+F49+F50+F51+F52</f>
        <v>718820</v>
      </c>
      <c r="G43" s="39">
        <f t="shared" si="7"/>
        <v>592488.22000000009</v>
      </c>
      <c r="H43" s="38">
        <f t="shared" si="5"/>
        <v>125.28437369360694</v>
      </c>
      <c r="I43" s="38">
        <f t="shared" si="6"/>
        <v>82.425116162599835</v>
      </c>
    </row>
    <row r="44" spans="1:9" x14ac:dyDescent="0.25">
      <c r="A44" s="6"/>
      <c r="B44" s="6"/>
      <c r="C44" s="7">
        <v>11</v>
      </c>
      <c r="D44" s="7" t="s">
        <v>9</v>
      </c>
      <c r="E44" s="39">
        <v>84564.41</v>
      </c>
      <c r="F44" s="41">
        <v>69330</v>
      </c>
      <c r="G44" s="41">
        <v>105409.09</v>
      </c>
      <c r="H44" s="38">
        <f t="shared" si="5"/>
        <v>124.6494713319705</v>
      </c>
      <c r="I44" s="38">
        <f t="shared" si="6"/>
        <v>152.03965094475694</v>
      </c>
    </row>
    <row r="45" spans="1:9" ht="25.5" x14ac:dyDescent="0.25">
      <c r="A45" s="6"/>
      <c r="B45" s="6"/>
      <c r="C45" s="7">
        <v>12</v>
      </c>
      <c r="D45" s="11" t="s">
        <v>41</v>
      </c>
      <c r="E45" s="39">
        <v>175523.38</v>
      </c>
      <c r="F45" s="41">
        <v>186630</v>
      </c>
      <c r="G45" s="41">
        <v>166243.04</v>
      </c>
      <c r="H45" s="38">
        <f t="shared" si="5"/>
        <v>94.71276134267697</v>
      </c>
      <c r="I45" s="38">
        <f t="shared" si="6"/>
        <v>89.076268552751429</v>
      </c>
    </row>
    <row r="46" spans="1:9" x14ac:dyDescent="0.25">
      <c r="A46" s="6"/>
      <c r="B46" s="6"/>
      <c r="C46" s="7">
        <v>31</v>
      </c>
      <c r="D46" s="11" t="s">
        <v>29</v>
      </c>
      <c r="E46" s="39">
        <v>16861.36</v>
      </c>
      <c r="F46" s="41">
        <v>28200</v>
      </c>
      <c r="G46" s="41">
        <v>21903.41</v>
      </c>
      <c r="H46" s="38">
        <f t="shared" si="5"/>
        <v>129.90298528707055</v>
      </c>
      <c r="I46" s="38">
        <f t="shared" si="6"/>
        <v>77.671666666666667</v>
      </c>
    </row>
    <row r="47" spans="1:9" ht="25.5" x14ac:dyDescent="0.25">
      <c r="A47" s="6"/>
      <c r="B47" s="6"/>
      <c r="C47" s="7">
        <v>43</v>
      </c>
      <c r="D47" s="11" t="s">
        <v>33</v>
      </c>
      <c r="E47" s="39">
        <v>111339</v>
      </c>
      <c r="F47" s="41">
        <v>109200</v>
      </c>
      <c r="G47" s="41">
        <v>45396.61</v>
      </c>
      <c r="H47" s="38">
        <f t="shared" si="5"/>
        <v>40.77332291470195</v>
      </c>
      <c r="I47" s="38">
        <f t="shared" si="6"/>
        <v>41.571987179487181</v>
      </c>
    </row>
    <row r="48" spans="1:9" ht="25.5" x14ac:dyDescent="0.25">
      <c r="A48" s="6"/>
      <c r="B48" s="6"/>
      <c r="C48" s="7">
        <v>51</v>
      </c>
      <c r="D48" s="11" t="s">
        <v>35</v>
      </c>
      <c r="E48" s="39">
        <v>13359.66</v>
      </c>
      <c r="F48" s="41">
        <v>0</v>
      </c>
      <c r="G48" s="41">
        <v>2748.76</v>
      </c>
      <c r="H48" s="38">
        <f t="shared" si="5"/>
        <v>20.575074515369405</v>
      </c>
      <c r="I48" s="38">
        <v>0</v>
      </c>
    </row>
    <row r="49" spans="1:9" x14ac:dyDescent="0.25">
      <c r="A49" s="6"/>
      <c r="B49" s="6"/>
      <c r="C49" s="7">
        <v>52</v>
      </c>
      <c r="D49" s="7" t="s">
        <v>36</v>
      </c>
      <c r="E49" s="39">
        <v>52083.74</v>
      </c>
      <c r="F49" s="41">
        <v>303530</v>
      </c>
      <c r="G49" s="41">
        <v>230307.13</v>
      </c>
      <c r="H49" s="38">
        <f t="shared" si="5"/>
        <v>442.18623700986149</v>
      </c>
      <c r="I49" s="38">
        <f t="shared" si="6"/>
        <v>75.876232991796527</v>
      </c>
    </row>
    <row r="50" spans="1:9" ht="38.25" x14ac:dyDescent="0.25">
      <c r="A50" s="6"/>
      <c r="B50" s="6"/>
      <c r="C50" s="7">
        <v>55</v>
      </c>
      <c r="D50" s="11" t="s">
        <v>37</v>
      </c>
      <c r="E50" s="39">
        <v>45.49</v>
      </c>
      <c r="F50" s="41">
        <v>600</v>
      </c>
      <c r="G50" s="41">
        <v>488.81</v>
      </c>
      <c r="H50" s="38">
        <f t="shared" si="5"/>
        <v>1074.5438557924817</v>
      </c>
      <c r="I50" s="38">
        <f t="shared" si="6"/>
        <v>81.468333333333334</v>
      </c>
    </row>
    <row r="51" spans="1:9" ht="25.5" x14ac:dyDescent="0.25">
      <c r="A51" s="6"/>
      <c r="B51" s="6"/>
      <c r="C51" s="7">
        <v>56</v>
      </c>
      <c r="D51" s="11" t="s">
        <v>38</v>
      </c>
      <c r="E51" s="39">
        <v>16153.25</v>
      </c>
      <c r="F51" s="41">
        <v>20330</v>
      </c>
      <c r="G51" s="41">
        <v>14616.82</v>
      </c>
      <c r="H51" s="38">
        <f t="shared" si="5"/>
        <v>90.48841564391067</v>
      </c>
      <c r="I51" s="38">
        <f t="shared" si="6"/>
        <v>71.897786522380713</v>
      </c>
    </row>
    <row r="52" spans="1:9" x14ac:dyDescent="0.25">
      <c r="A52" s="6"/>
      <c r="B52" s="16"/>
      <c r="C52" s="7">
        <v>61</v>
      </c>
      <c r="D52" s="11" t="s">
        <v>43</v>
      </c>
      <c r="E52" s="39">
        <v>2984.41</v>
      </c>
      <c r="F52" s="41">
        <v>1000</v>
      </c>
      <c r="G52" s="41">
        <v>5374.55</v>
      </c>
      <c r="H52" s="38">
        <f t="shared" si="5"/>
        <v>180.08752148665903</v>
      </c>
      <c r="I52" s="38">
        <f t="shared" si="6"/>
        <v>537.45500000000004</v>
      </c>
    </row>
    <row r="53" spans="1:9" x14ac:dyDescent="0.25">
      <c r="A53" s="6"/>
      <c r="B53" s="6">
        <v>34</v>
      </c>
      <c r="C53" s="7"/>
      <c r="D53" s="28" t="s">
        <v>44</v>
      </c>
      <c r="E53" s="39">
        <f>E54+E55+E56</f>
        <v>4117.32</v>
      </c>
      <c r="F53" s="39">
        <f t="shared" ref="F53" si="8">F54+F55</f>
        <v>3330</v>
      </c>
      <c r="G53" s="39">
        <f>G54+G55+G56</f>
        <v>2710.96</v>
      </c>
      <c r="H53" s="38">
        <f t="shared" si="5"/>
        <v>65.842829801909986</v>
      </c>
      <c r="I53" s="38">
        <f t="shared" si="6"/>
        <v>81.410210210210209</v>
      </c>
    </row>
    <row r="54" spans="1:9" ht="25.5" x14ac:dyDescent="0.25">
      <c r="A54" s="6"/>
      <c r="B54" s="6"/>
      <c r="C54" s="7">
        <v>12</v>
      </c>
      <c r="D54" s="11" t="s">
        <v>41</v>
      </c>
      <c r="E54" s="39">
        <v>3359.55</v>
      </c>
      <c r="F54" s="41">
        <v>1730</v>
      </c>
      <c r="G54" s="41">
        <v>2042.66</v>
      </c>
      <c r="H54" s="38">
        <f t="shared" si="5"/>
        <v>60.801595451771817</v>
      </c>
      <c r="I54" s="38">
        <f t="shared" si="6"/>
        <v>118.07283236994219</v>
      </c>
    </row>
    <row r="55" spans="1:9" x14ac:dyDescent="0.25">
      <c r="A55" s="6"/>
      <c r="B55" s="6"/>
      <c r="C55" s="7">
        <v>31</v>
      </c>
      <c r="D55" s="11" t="s">
        <v>29</v>
      </c>
      <c r="E55" s="39">
        <v>607.05999999999995</v>
      </c>
      <c r="F55" s="41">
        <v>1600</v>
      </c>
      <c r="G55" s="41">
        <v>0</v>
      </c>
      <c r="H55" s="38">
        <f t="shared" si="5"/>
        <v>0</v>
      </c>
      <c r="I55" s="38">
        <f t="shared" si="6"/>
        <v>0</v>
      </c>
    </row>
    <row r="56" spans="1:9" x14ac:dyDescent="0.25">
      <c r="A56" s="6"/>
      <c r="B56" s="6"/>
      <c r="C56" s="7">
        <v>52</v>
      </c>
      <c r="D56" s="7" t="s">
        <v>36</v>
      </c>
      <c r="E56" s="39">
        <v>150.71</v>
      </c>
      <c r="F56" s="41">
        <v>700</v>
      </c>
      <c r="G56" s="41">
        <v>668.3</v>
      </c>
      <c r="H56" s="38">
        <f t="shared" si="5"/>
        <v>443.43441045716941</v>
      </c>
      <c r="I56" s="38">
        <f t="shared" si="6"/>
        <v>95.471428571428561</v>
      </c>
    </row>
    <row r="57" spans="1:9" ht="38.25" x14ac:dyDescent="0.25">
      <c r="A57" s="6"/>
      <c r="B57" s="6">
        <v>37</v>
      </c>
      <c r="C57" s="7"/>
      <c r="D57" s="28" t="s">
        <v>45</v>
      </c>
      <c r="E57" s="39">
        <f>E58+E59+E60</f>
        <v>19106.39</v>
      </c>
      <c r="F57" s="39">
        <f t="shared" ref="F57:G57" si="9">F58+F59+F60</f>
        <v>110110</v>
      </c>
      <c r="G57" s="39">
        <f t="shared" si="9"/>
        <v>126648.73</v>
      </c>
      <c r="H57" s="38">
        <f t="shared" si="5"/>
        <v>662.86059271269983</v>
      </c>
      <c r="I57" s="38">
        <f t="shared" si="6"/>
        <v>115.02018890200706</v>
      </c>
    </row>
    <row r="58" spans="1:9" x14ac:dyDescent="0.25">
      <c r="A58" s="6"/>
      <c r="B58" s="6"/>
      <c r="C58" s="7">
        <v>11</v>
      </c>
      <c r="D58" s="7" t="s">
        <v>9</v>
      </c>
      <c r="E58" s="39">
        <v>1592.67</v>
      </c>
      <c r="F58" s="41">
        <v>86110</v>
      </c>
      <c r="G58" s="41">
        <v>104650.56</v>
      </c>
      <c r="H58" s="38">
        <f t="shared" si="5"/>
        <v>6570.7623048089044</v>
      </c>
      <c r="I58" s="38">
        <f t="shared" si="6"/>
        <v>121.53125072581581</v>
      </c>
    </row>
    <row r="59" spans="1:9" x14ac:dyDescent="0.25">
      <c r="A59" s="6"/>
      <c r="B59" s="6"/>
      <c r="C59" s="7">
        <v>31</v>
      </c>
      <c r="D59" s="11" t="s">
        <v>29</v>
      </c>
      <c r="E59" s="39">
        <v>5686.4</v>
      </c>
      <c r="F59" s="41">
        <v>0</v>
      </c>
      <c r="G59" s="41">
        <v>0</v>
      </c>
      <c r="H59" s="38">
        <f t="shared" si="5"/>
        <v>0</v>
      </c>
      <c r="I59" s="38">
        <v>0</v>
      </c>
    </row>
    <row r="60" spans="1:9" x14ac:dyDescent="0.25">
      <c r="A60" s="6"/>
      <c r="B60" s="6"/>
      <c r="C60" s="7">
        <v>52</v>
      </c>
      <c r="D60" s="7" t="s">
        <v>36</v>
      </c>
      <c r="E60" s="39">
        <v>11827.32</v>
      </c>
      <c r="F60" s="41">
        <v>24000</v>
      </c>
      <c r="G60" s="41">
        <v>21998.17</v>
      </c>
      <c r="H60" s="38">
        <f t="shared" si="5"/>
        <v>185.9945448334872</v>
      </c>
      <c r="I60" s="38">
        <f t="shared" si="6"/>
        <v>91.659041666666667</v>
      </c>
    </row>
    <row r="61" spans="1:9" x14ac:dyDescent="0.25">
      <c r="A61" s="6"/>
      <c r="B61" s="6">
        <v>38</v>
      </c>
      <c r="C61" s="7"/>
      <c r="D61" s="28" t="s">
        <v>115</v>
      </c>
      <c r="E61" s="39">
        <f>E62+E63</f>
        <v>0</v>
      </c>
      <c r="F61" s="39">
        <f t="shared" ref="F61:G61" si="10">F62+F63</f>
        <v>2940</v>
      </c>
      <c r="G61" s="39">
        <f t="shared" si="10"/>
        <v>2938.4500000000003</v>
      </c>
      <c r="H61" s="38">
        <v>0</v>
      </c>
      <c r="I61" s="38">
        <f t="shared" si="6"/>
        <v>99.947278911564624</v>
      </c>
    </row>
    <row r="62" spans="1:9" x14ac:dyDescent="0.25">
      <c r="A62" s="6"/>
      <c r="B62" s="6"/>
      <c r="C62" s="7">
        <v>11</v>
      </c>
      <c r="D62" s="7" t="s">
        <v>9</v>
      </c>
      <c r="E62" s="39">
        <v>0</v>
      </c>
      <c r="F62" s="39">
        <v>700</v>
      </c>
      <c r="G62" s="39">
        <v>703.34</v>
      </c>
      <c r="H62" s="38">
        <v>0</v>
      </c>
      <c r="I62" s="38">
        <f t="shared" si="6"/>
        <v>100.47714285714287</v>
      </c>
    </row>
    <row r="63" spans="1:9" x14ac:dyDescent="0.25">
      <c r="A63" s="6"/>
      <c r="B63" s="6"/>
      <c r="C63" s="7">
        <v>52</v>
      </c>
      <c r="D63" s="7" t="s">
        <v>36</v>
      </c>
      <c r="E63" s="39">
        <v>0</v>
      </c>
      <c r="F63" s="39">
        <v>2240</v>
      </c>
      <c r="G63" s="39">
        <v>2235.11</v>
      </c>
      <c r="H63" s="38">
        <v>0</v>
      </c>
      <c r="I63" s="38">
        <f t="shared" si="6"/>
        <v>99.781696428571436</v>
      </c>
    </row>
    <row r="64" spans="1:9" ht="25.5" x14ac:dyDescent="0.25">
      <c r="A64" s="8">
        <v>4</v>
      </c>
      <c r="B64" s="9"/>
      <c r="C64" s="9"/>
      <c r="D64" s="14" t="s">
        <v>15</v>
      </c>
      <c r="E64" s="38">
        <f>E65+E67</f>
        <v>89051.28</v>
      </c>
      <c r="F64" s="38">
        <f t="shared" ref="F64:G64" si="11">F65+F67</f>
        <v>87340</v>
      </c>
      <c r="G64" s="38">
        <f t="shared" si="11"/>
        <v>130740.94</v>
      </c>
      <c r="H64" s="38">
        <f t="shared" si="5"/>
        <v>146.81534055434128</v>
      </c>
      <c r="I64" s="38">
        <f t="shared" si="6"/>
        <v>149.69193954659949</v>
      </c>
    </row>
    <row r="65" spans="1:9" ht="38.25" x14ac:dyDescent="0.25">
      <c r="A65" s="10"/>
      <c r="B65" s="10">
        <v>41</v>
      </c>
      <c r="C65" s="10"/>
      <c r="D65" s="15" t="s">
        <v>16</v>
      </c>
      <c r="E65" s="39">
        <f>E66+0</f>
        <v>0</v>
      </c>
      <c r="F65" s="39">
        <f t="shared" ref="F65:G65" si="12">F66+0</f>
        <v>600</v>
      </c>
      <c r="G65" s="39">
        <f t="shared" si="12"/>
        <v>0</v>
      </c>
      <c r="H65" s="38">
        <v>0</v>
      </c>
      <c r="I65" s="38">
        <f t="shared" si="6"/>
        <v>0</v>
      </c>
    </row>
    <row r="66" spans="1:9" x14ac:dyDescent="0.25">
      <c r="A66" s="10"/>
      <c r="B66" s="10"/>
      <c r="C66" s="10">
        <v>31</v>
      </c>
      <c r="D66" s="11" t="s">
        <v>29</v>
      </c>
      <c r="E66" s="39">
        <v>0</v>
      </c>
      <c r="F66" s="39">
        <v>600</v>
      </c>
      <c r="G66" s="39">
        <v>0</v>
      </c>
      <c r="H66" s="38">
        <v>0</v>
      </c>
      <c r="I66" s="38">
        <f t="shared" si="6"/>
        <v>0</v>
      </c>
    </row>
    <row r="67" spans="1:9" ht="38.25" x14ac:dyDescent="0.25">
      <c r="A67" s="10"/>
      <c r="B67" s="10">
        <v>42</v>
      </c>
      <c r="D67" s="10" t="s">
        <v>34</v>
      </c>
      <c r="E67" s="39">
        <f>E68+E69+E70+E71+E72</f>
        <v>89051.28</v>
      </c>
      <c r="F67" s="39">
        <f t="shared" ref="F67" si="13">F68+F69+F70+F71+F72</f>
        <v>86740</v>
      </c>
      <c r="G67" s="39">
        <f>G68+G69+G70+G71+G72+G73</f>
        <v>130740.94</v>
      </c>
      <c r="H67" s="38">
        <f t="shared" si="5"/>
        <v>146.81534055434128</v>
      </c>
      <c r="I67" s="38">
        <f t="shared" si="6"/>
        <v>150.7273922065944</v>
      </c>
    </row>
    <row r="68" spans="1:9" x14ac:dyDescent="0.25">
      <c r="A68" s="10"/>
      <c r="B68" s="10"/>
      <c r="C68" s="10">
        <v>11</v>
      </c>
      <c r="D68" s="7" t="s">
        <v>9</v>
      </c>
      <c r="E68" s="39">
        <v>16406.849999999999</v>
      </c>
      <c r="F68" s="41">
        <v>4680</v>
      </c>
      <c r="G68" s="41">
        <v>35037.19</v>
      </c>
      <c r="H68" s="38">
        <f t="shared" si="5"/>
        <v>213.55220532887182</v>
      </c>
      <c r="I68" s="38">
        <f t="shared" si="6"/>
        <v>748.65790598290607</v>
      </c>
    </row>
    <row r="69" spans="1:9" ht="25.5" x14ac:dyDescent="0.25">
      <c r="A69" s="10"/>
      <c r="B69" s="10"/>
      <c r="C69" s="10">
        <v>12</v>
      </c>
      <c r="D69" s="11" t="s">
        <v>41</v>
      </c>
      <c r="E69" s="39">
        <v>0</v>
      </c>
      <c r="F69" s="41">
        <v>2860</v>
      </c>
      <c r="G69" s="41">
        <v>0</v>
      </c>
      <c r="H69" s="38">
        <v>0</v>
      </c>
      <c r="I69" s="38">
        <f t="shared" si="6"/>
        <v>0</v>
      </c>
    </row>
    <row r="70" spans="1:9" x14ac:dyDescent="0.25">
      <c r="A70" s="10"/>
      <c r="B70" s="10"/>
      <c r="C70" s="10">
        <v>31</v>
      </c>
      <c r="D70" s="11" t="s">
        <v>29</v>
      </c>
      <c r="E70" s="39">
        <v>1939.34</v>
      </c>
      <c r="F70" s="41">
        <v>10200</v>
      </c>
      <c r="G70" s="41">
        <v>6427.62</v>
      </c>
      <c r="H70" s="38">
        <f t="shared" si="5"/>
        <v>331.43337424072109</v>
      </c>
      <c r="I70" s="38">
        <f t="shared" si="6"/>
        <v>63.015882352941176</v>
      </c>
    </row>
    <row r="71" spans="1:9" ht="25.5" x14ac:dyDescent="0.25">
      <c r="A71" s="10"/>
      <c r="B71" s="10"/>
      <c r="C71" s="10">
        <v>43</v>
      </c>
      <c r="D71" s="11" t="s">
        <v>33</v>
      </c>
      <c r="E71" s="39">
        <v>5559.69</v>
      </c>
      <c r="F71" s="41">
        <v>2500</v>
      </c>
      <c r="G71" s="41">
        <v>32939.019999999997</v>
      </c>
      <c r="H71" s="38">
        <f t="shared" si="5"/>
        <v>592.4614501887695</v>
      </c>
      <c r="I71" s="38">
        <f t="shared" si="6"/>
        <v>1317.5608</v>
      </c>
    </row>
    <row r="72" spans="1:9" x14ac:dyDescent="0.25">
      <c r="A72" s="10"/>
      <c r="B72" s="10"/>
      <c r="C72" s="7">
        <v>52</v>
      </c>
      <c r="D72" s="7" t="s">
        <v>36</v>
      </c>
      <c r="E72" s="39">
        <v>65145.4</v>
      </c>
      <c r="F72" s="41">
        <v>66500</v>
      </c>
      <c r="G72" s="41">
        <v>50537.11</v>
      </c>
      <c r="H72" s="38">
        <f t="shared" si="5"/>
        <v>77.575868748983041</v>
      </c>
      <c r="I72" s="38">
        <f t="shared" si="6"/>
        <v>75.995654135338341</v>
      </c>
    </row>
    <row r="73" spans="1:9" x14ac:dyDescent="0.25">
      <c r="A73" s="41"/>
      <c r="B73" s="41"/>
      <c r="C73" s="81">
        <v>61</v>
      </c>
      <c r="D73" s="82" t="s">
        <v>43</v>
      </c>
      <c r="E73" s="41">
        <v>0</v>
      </c>
      <c r="F73" s="41">
        <v>5800</v>
      </c>
      <c r="G73" s="41">
        <v>5800</v>
      </c>
      <c r="H73" s="38">
        <v>0</v>
      </c>
      <c r="I73" s="38">
        <f t="shared" si="6"/>
        <v>100</v>
      </c>
    </row>
  </sheetData>
  <mergeCells count="5">
    <mergeCell ref="A31:I31"/>
    <mergeCell ref="A3:I3"/>
    <mergeCell ref="A1:J1"/>
    <mergeCell ref="A5:K5"/>
    <mergeCell ref="A7:K7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K14"/>
  <sheetViews>
    <sheetView workbookViewId="0">
      <selection activeCell="H24" sqref="H24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5.42578125" bestFit="1" customWidth="1"/>
    <col min="4" max="9" width="25.28515625" customWidth="1"/>
  </cols>
  <sheetData>
    <row r="1" spans="1:11" ht="42" customHeight="1" x14ac:dyDescent="0.25">
      <c r="A1" s="122" t="s">
        <v>132</v>
      </c>
      <c r="B1" s="122"/>
      <c r="C1" s="122"/>
      <c r="D1" s="122"/>
      <c r="E1" s="122"/>
      <c r="F1" s="122"/>
      <c r="G1" s="122"/>
      <c r="H1" s="122"/>
      <c r="I1" s="122"/>
      <c r="J1" s="122"/>
    </row>
    <row r="2" spans="1:11" ht="18" customHeight="1" x14ac:dyDescent="0.25">
      <c r="A2" s="1"/>
      <c r="B2" s="1"/>
      <c r="C2" s="1"/>
      <c r="D2" s="1"/>
      <c r="E2" s="1"/>
      <c r="F2" s="1"/>
      <c r="G2" s="1"/>
      <c r="H2" s="1"/>
      <c r="I2" s="1"/>
    </row>
    <row r="3" spans="1:11" ht="15.75" x14ac:dyDescent="0.25">
      <c r="A3" s="122" t="s">
        <v>22</v>
      </c>
      <c r="B3" s="122"/>
      <c r="C3" s="122"/>
      <c r="D3" s="122"/>
      <c r="E3" s="122"/>
      <c r="F3" s="122"/>
      <c r="G3" s="122"/>
      <c r="H3" s="123"/>
      <c r="I3" s="123"/>
    </row>
    <row r="4" spans="1:11" ht="18" x14ac:dyDescent="0.25">
      <c r="A4" s="1"/>
      <c r="B4" s="1"/>
      <c r="C4" s="1"/>
      <c r="D4" s="1"/>
      <c r="E4" s="1"/>
      <c r="F4" s="1"/>
      <c r="G4" s="1"/>
      <c r="H4" s="2"/>
      <c r="I4" s="2"/>
    </row>
    <row r="5" spans="1:11" ht="18" customHeight="1" x14ac:dyDescent="0.25">
      <c r="A5" s="122" t="s">
        <v>19</v>
      </c>
      <c r="B5" s="125"/>
      <c r="C5" s="125"/>
      <c r="D5" s="125"/>
      <c r="E5" s="125"/>
      <c r="F5" s="125"/>
      <c r="G5" s="125"/>
      <c r="H5" s="125"/>
      <c r="I5" s="125"/>
    </row>
    <row r="6" spans="1:11" ht="18" x14ac:dyDescent="0.25">
      <c r="A6" s="1"/>
      <c r="B6" s="1"/>
      <c r="C6" s="1"/>
      <c r="D6" s="1"/>
      <c r="E6" s="1"/>
      <c r="F6" s="1"/>
      <c r="G6" s="1"/>
      <c r="H6" s="2"/>
      <c r="I6" s="2"/>
    </row>
    <row r="7" spans="1:11" ht="25.5" x14ac:dyDescent="0.25">
      <c r="A7" s="129" t="s">
        <v>18</v>
      </c>
      <c r="B7" s="130"/>
      <c r="C7" s="130"/>
      <c r="D7" s="130"/>
      <c r="E7" s="131"/>
      <c r="F7" s="67" t="s">
        <v>126</v>
      </c>
      <c r="G7" s="67" t="s">
        <v>87</v>
      </c>
      <c r="H7" s="67" t="s">
        <v>88</v>
      </c>
      <c r="I7" s="67" t="s">
        <v>127</v>
      </c>
      <c r="J7" s="67" t="s">
        <v>90</v>
      </c>
      <c r="K7" s="67" t="s">
        <v>91</v>
      </c>
    </row>
    <row r="8" spans="1:11" x14ac:dyDescent="0.25">
      <c r="A8" s="129">
        <v>1</v>
      </c>
      <c r="B8" s="130"/>
      <c r="C8" s="130"/>
      <c r="D8" s="130"/>
      <c r="E8" s="131"/>
      <c r="F8" s="68">
        <v>2</v>
      </c>
      <c r="G8" s="68">
        <v>3</v>
      </c>
      <c r="H8" s="68">
        <v>4</v>
      </c>
      <c r="I8" s="68">
        <v>5</v>
      </c>
      <c r="J8" s="68" t="s">
        <v>92</v>
      </c>
      <c r="K8" s="68" t="s">
        <v>93</v>
      </c>
    </row>
    <row r="9" spans="1:11" x14ac:dyDescent="0.25">
      <c r="A9" s="5"/>
      <c r="B9" s="10">
        <v>84</v>
      </c>
      <c r="C9" s="10"/>
      <c r="D9" s="10" t="s">
        <v>26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66">
        <v>0</v>
      </c>
      <c r="K9" s="66">
        <v>0</v>
      </c>
    </row>
    <row r="10" spans="1:11" ht="25.5" x14ac:dyDescent="0.25">
      <c r="A10" s="6"/>
      <c r="B10" s="6"/>
      <c r="C10" s="7">
        <v>81</v>
      </c>
      <c r="D10" s="11" t="s">
        <v>27</v>
      </c>
      <c r="E10" s="4">
        <v>0</v>
      </c>
      <c r="F10" s="4">
        <v>0</v>
      </c>
      <c r="G10" s="4">
        <v>0</v>
      </c>
      <c r="H10" s="4">
        <v>0</v>
      </c>
      <c r="I10" s="4">
        <v>0</v>
      </c>
      <c r="J10" s="66">
        <v>0</v>
      </c>
      <c r="K10" s="66">
        <v>0</v>
      </c>
    </row>
    <row r="11" spans="1:11" ht="25.5" x14ac:dyDescent="0.25">
      <c r="A11" s="8">
        <v>5</v>
      </c>
      <c r="B11" s="9"/>
      <c r="C11" s="9"/>
      <c r="D11" s="14" t="s">
        <v>20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66">
        <v>0</v>
      </c>
      <c r="K11" s="66">
        <v>0</v>
      </c>
    </row>
    <row r="12" spans="1:11" ht="25.5" x14ac:dyDescent="0.25">
      <c r="A12" s="10"/>
      <c r="B12" s="10">
        <v>54</v>
      </c>
      <c r="C12" s="10"/>
      <c r="D12" s="15" t="s">
        <v>28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66">
        <v>0</v>
      </c>
      <c r="K12" s="66">
        <v>0</v>
      </c>
    </row>
    <row r="13" spans="1:11" x14ac:dyDescent="0.25">
      <c r="A13" s="10"/>
      <c r="B13" s="10"/>
      <c r="C13" s="7">
        <v>11</v>
      </c>
      <c r="D13" s="7" t="s">
        <v>9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66">
        <v>0</v>
      </c>
      <c r="K13" s="66">
        <v>0</v>
      </c>
    </row>
    <row r="14" spans="1:11" x14ac:dyDescent="0.25">
      <c r="A14" s="10"/>
      <c r="B14" s="10"/>
      <c r="C14" s="7">
        <v>31</v>
      </c>
      <c r="D14" s="7" t="s">
        <v>29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66">
        <v>0</v>
      </c>
      <c r="K14" s="66">
        <v>0</v>
      </c>
    </row>
  </sheetData>
  <mergeCells count="5">
    <mergeCell ref="A8:E8"/>
    <mergeCell ref="A3:I3"/>
    <mergeCell ref="A5:I5"/>
    <mergeCell ref="A1:J1"/>
    <mergeCell ref="A7:E7"/>
  </mergeCells>
  <pageMargins left="0.7" right="0.7" top="0.75" bottom="0.75" header="0.3" footer="0.3"/>
  <pageSetup paperSize="9" scale="6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158"/>
  <sheetViews>
    <sheetView workbookViewId="0">
      <selection activeCell="P17" sqref="P17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8.140625" customWidth="1"/>
    <col min="4" max="4" width="30" customWidth="1"/>
    <col min="5" max="7" width="25.28515625" customWidth="1"/>
    <col min="8" max="8" width="11" customWidth="1"/>
    <col min="9" max="9" width="12.42578125" customWidth="1"/>
  </cols>
  <sheetData>
    <row r="1" spans="1:9" ht="42" customHeight="1" x14ac:dyDescent="0.25">
      <c r="A1" s="122" t="s">
        <v>132</v>
      </c>
      <c r="B1" s="122"/>
      <c r="C1" s="122"/>
      <c r="D1" s="122"/>
      <c r="E1" s="122"/>
      <c r="F1" s="122"/>
      <c r="G1" s="122"/>
      <c r="H1" s="122"/>
      <c r="I1" s="122"/>
    </row>
    <row r="2" spans="1:9" ht="18" x14ac:dyDescent="0.25">
      <c r="A2" s="1"/>
      <c r="B2" s="1"/>
      <c r="C2" s="1"/>
      <c r="D2" s="1"/>
      <c r="E2" s="1"/>
      <c r="F2" s="1"/>
      <c r="G2" s="2"/>
      <c r="H2" s="2"/>
      <c r="I2" s="2"/>
    </row>
    <row r="3" spans="1:9" ht="18" customHeight="1" x14ac:dyDescent="0.25">
      <c r="A3" s="122" t="s">
        <v>21</v>
      </c>
      <c r="B3" s="125"/>
      <c r="C3" s="125"/>
      <c r="D3" s="125"/>
      <c r="E3" s="125"/>
      <c r="F3" s="125"/>
      <c r="G3" s="125"/>
      <c r="H3" s="125"/>
      <c r="I3" s="125"/>
    </row>
    <row r="4" spans="1:9" ht="18" x14ac:dyDescent="0.25">
      <c r="A4" s="141" t="s">
        <v>114</v>
      </c>
      <c r="B4" s="141"/>
      <c r="C4" s="141"/>
      <c r="D4" s="141"/>
      <c r="E4" s="141"/>
      <c r="F4" s="141"/>
      <c r="G4" s="141"/>
      <c r="H4" s="141"/>
      <c r="I4" s="141"/>
    </row>
    <row r="5" spans="1:9" ht="18" x14ac:dyDescent="0.25">
      <c r="A5" s="69"/>
      <c r="B5" s="69"/>
      <c r="C5" s="69"/>
      <c r="D5" s="69"/>
      <c r="E5" s="69"/>
      <c r="F5" s="69"/>
      <c r="G5" s="69"/>
      <c r="H5" s="69"/>
      <c r="I5" s="69"/>
    </row>
    <row r="6" spans="1:9" ht="25.5" x14ac:dyDescent="0.25">
      <c r="A6" s="135" t="s">
        <v>23</v>
      </c>
      <c r="B6" s="136"/>
      <c r="C6" s="137"/>
      <c r="D6" s="12" t="s">
        <v>24</v>
      </c>
      <c r="E6" s="60" t="s">
        <v>126</v>
      </c>
      <c r="F6" s="60" t="s">
        <v>87</v>
      </c>
      <c r="G6" s="60" t="s">
        <v>127</v>
      </c>
      <c r="H6" s="60" t="s">
        <v>90</v>
      </c>
      <c r="I6" s="60" t="s">
        <v>91</v>
      </c>
    </row>
    <row r="7" spans="1:9" x14ac:dyDescent="0.25">
      <c r="D7" s="61">
        <v>1</v>
      </c>
      <c r="E7" s="62">
        <v>2</v>
      </c>
      <c r="F7" s="62">
        <v>3</v>
      </c>
      <c r="G7" s="62">
        <v>4</v>
      </c>
      <c r="H7" s="62" t="s">
        <v>112</v>
      </c>
      <c r="I7" s="62" t="s">
        <v>116</v>
      </c>
    </row>
    <row r="8" spans="1:9" ht="25.5" x14ac:dyDescent="0.25">
      <c r="A8" s="142" t="s">
        <v>48</v>
      </c>
      <c r="B8" s="143"/>
      <c r="C8" s="144"/>
      <c r="D8" s="18" t="s">
        <v>49</v>
      </c>
      <c r="E8" s="83">
        <f>E9+E46+E55+E66+E78+E86+E90+E95+E117+E124+E128+E136</f>
        <v>2791769.28</v>
      </c>
      <c r="F8" s="83">
        <f>F9+F46+F55+F66+F78+F86+F90+F95+F117+F124+F128+F136+F151+F144</f>
        <v>3500940</v>
      </c>
      <c r="G8" s="83">
        <f>G9+G46+G55+G66+G78+G86+G90+G95+G117+G124+G128+G136+G151+G144</f>
        <v>3399582.0799999996</v>
      </c>
      <c r="H8" s="37">
        <f>G8/E8*100</f>
        <v>121.7715985469974</v>
      </c>
      <c r="I8" s="37">
        <f>G8/F8*100</f>
        <v>97.104836986637864</v>
      </c>
    </row>
    <row r="9" spans="1:9" ht="25.5" x14ac:dyDescent="0.25">
      <c r="A9" s="142" t="s">
        <v>50</v>
      </c>
      <c r="B9" s="143"/>
      <c r="C9" s="144"/>
      <c r="D9" s="18" t="s">
        <v>51</v>
      </c>
      <c r="E9" s="83">
        <f>E10+E13+E17+E21+E24+E29+E33+E41</f>
        <v>2277116.46</v>
      </c>
      <c r="F9" s="83">
        <f>F10+F13+F17+F21+F24+F29+F33+F41+F37</f>
        <v>2617300</v>
      </c>
      <c r="G9" s="83">
        <f>G10+G13+G17+G21+G24+G29+G33+G41+G37</f>
        <v>2620092.0799999996</v>
      </c>
      <c r="H9" s="37">
        <f t="shared" ref="H9:H72" si="0">G9/E9*100</f>
        <v>115.06183921748121</v>
      </c>
      <c r="I9" s="37">
        <f t="shared" ref="I9:I72" si="1">G9/F9*100</f>
        <v>100.10667787414509</v>
      </c>
    </row>
    <row r="10" spans="1:9" x14ac:dyDescent="0.25">
      <c r="A10" s="132" t="s">
        <v>52</v>
      </c>
      <c r="B10" s="133"/>
      <c r="C10" s="134"/>
      <c r="D10" s="21" t="s">
        <v>9</v>
      </c>
      <c r="E10" s="84">
        <f>E11+0</f>
        <v>14271.5</v>
      </c>
      <c r="F10" s="85">
        <f>F11+0</f>
        <v>25840</v>
      </c>
      <c r="G10" s="85">
        <f>G11+0</f>
        <v>77217.37</v>
      </c>
      <c r="H10" s="37">
        <f t="shared" si="0"/>
        <v>541.05994464492164</v>
      </c>
      <c r="I10" s="37">
        <f t="shared" si="1"/>
        <v>298.82883126934985</v>
      </c>
    </row>
    <row r="11" spans="1:9" x14ac:dyDescent="0.25">
      <c r="A11" s="138">
        <v>3</v>
      </c>
      <c r="B11" s="139"/>
      <c r="C11" s="140"/>
      <c r="D11" s="17" t="s">
        <v>13</v>
      </c>
      <c r="E11" s="84">
        <f>E12+0</f>
        <v>14271.5</v>
      </c>
      <c r="F11" s="85">
        <v>25840</v>
      </c>
      <c r="G11" s="85">
        <f>G12+0</f>
        <v>77217.37</v>
      </c>
      <c r="H11" s="37">
        <f t="shared" si="0"/>
        <v>541.05994464492164</v>
      </c>
      <c r="I11" s="37">
        <f t="shared" si="1"/>
        <v>298.82883126934985</v>
      </c>
    </row>
    <row r="12" spans="1:9" x14ac:dyDescent="0.25">
      <c r="A12" s="145">
        <v>32</v>
      </c>
      <c r="B12" s="146"/>
      <c r="C12" s="147"/>
      <c r="D12" s="17" t="s">
        <v>25</v>
      </c>
      <c r="E12" s="84">
        <v>14271.5</v>
      </c>
      <c r="F12" s="85">
        <v>25840</v>
      </c>
      <c r="G12" s="84">
        <v>77217.37</v>
      </c>
      <c r="H12" s="37">
        <f t="shared" si="0"/>
        <v>541.05994464492164</v>
      </c>
      <c r="I12" s="37">
        <f t="shared" si="1"/>
        <v>298.82883126934985</v>
      </c>
    </row>
    <row r="13" spans="1:9" ht="25.5" x14ac:dyDescent="0.25">
      <c r="A13" s="132" t="s">
        <v>53</v>
      </c>
      <c r="B13" s="133"/>
      <c r="C13" s="134"/>
      <c r="D13" s="27" t="s">
        <v>41</v>
      </c>
      <c r="E13" s="84">
        <f>E14+0</f>
        <v>178882.93</v>
      </c>
      <c r="F13" s="84">
        <f>F14+0</f>
        <v>188360</v>
      </c>
      <c r="G13" s="84">
        <f>G14+0</f>
        <v>168285.7</v>
      </c>
      <c r="H13" s="37">
        <f t="shared" si="0"/>
        <v>94.075885273122495</v>
      </c>
      <c r="I13" s="37">
        <f t="shared" si="1"/>
        <v>89.342588660012751</v>
      </c>
    </row>
    <row r="14" spans="1:9" x14ac:dyDescent="0.25">
      <c r="A14" s="23">
        <v>3</v>
      </c>
      <c r="B14" s="24"/>
      <c r="C14" s="25"/>
      <c r="D14" s="22" t="s">
        <v>13</v>
      </c>
      <c r="E14" s="84">
        <f>E15+E16</f>
        <v>178882.93</v>
      </c>
      <c r="F14" s="84">
        <f>F15+F16</f>
        <v>188360</v>
      </c>
      <c r="G14" s="84">
        <f t="shared" ref="G14" si="2">G15+G16</f>
        <v>168285.7</v>
      </c>
      <c r="H14" s="37">
        <f t="shared" si="0"/>
        <v>94.075885273122495</v>
      </c>
      <c r="I14" s="37">
        <f t="shared" si="1"/>
        <v>89.342588660012751</v>
      </c>
    </row>
    <row r="15" spans="1:9" x14ac:dyDescent="0.25">
      <c r="A15" s="23">
        <v>32</v>
      </c>
      <c r="B15" s="24"/>
      <c r="C15" s="25"/>
      <c r="D15" s="22" t="s">
        <v>25</v>
      </c>
      <c r="E15" s="84">
        <v>175523.38</v>
      </c>
      <c r="F15" s="85">
        <v>186630</v>
      </c>
      <c r="G15" s="85">
        <v>166243.04</v>
      </c>
      <c r="H15" s="37">
        <f t="shared" si="0"/>
        <v>94.71276134267697</v>
      </c>
      <c r="I15" s="37">
        <f t="shared" si="1"/>
        <v>89.076268552751429</v>
      </c>
    </row>
    <row r="16" spans="1:9" x14ac:dyDescent="0.25">
      <c r="A16" s="23">
        <v>34</v>
      </c>
      <c r="B16" s="24"/>
      <c r="C16" s="25"/>
      <c r="D16" s="22" t="s">
        <v>44</v>
      </c>
      <c r="E16" s="84">
        <v>3359.55</v>
      </c>
      <c r="F16" s="85">
        <v>1730</v>
      </c>
      <c r="G16" s="84">
        <v>2042.66</v>
      </c>
      <c r="H16" s="37">
        <f t="shared" si="0"/>
        <v>60.801595451771817</v>
      </c>
      <c r="I16" s="37">
        <f t="shared" si="1"/>
        <v>118.07283236994219</v>
      </c>
    </row>
    <row r="17" spans="1:9" x14ac:dyDescent="0.25">
      <c r="A17" s="132" t="s">
        <v>54</v>
      </c>
      <c r="B17" s="133"/>
      <c r="C17" s="134"/>
      <c r="D17" s="27" t="s">
        <v>29</v>
      </c>
      <c r="E17" s="84">
        <f>E18+0</f>
        <v>17468.420000000002</v>
      </c>
      <c r="F17" s="84">
        <f t="shared" ref="F17:G17" si="3">F18+0</f>
        <v>29800</v>
      </c>
      <c r="G17" s="84">
        <f t="shared" si="3"/>
        <v>21903.41</v>
      </c>
      <c r="H17" s="37">
        <f t="shared" si="0"/>
        <v>125.38861557026908</v>
      </c>
      <c r="I17" s="37">
        <f t="shared" si="1"/>
        <v>73.50137583892618</v>
      </c>
    </row>
    <row r="18" spans="1:9" x14ac:dyDescent="0.25">
      <c r="A18" s="23">
        <v>3</v>
      </c>
      <c r="B18" s="24"/>
      <c r="C18" s="25"/>
      <c r="D18" s="22" t="s">
        <v>13</v>
      </c>
      <c r="E18" s="84">
        <f>E19+E20</f>
        <v>17468.420000000002</v>
      </c>
      <c r="F18" s="84">
        <f t="shared" ref="F18:G18" si="4">F19+F20</f>
        <v>29800</v>
      </c>
      <c r="G18" s="84">
        <f t="shared" si="4"/>
        <v>21903.41</v>
      </c>
      <c r="H18" s="37">
        <f t="shared" si="0"/>
        <v>125.38861557026908</v>
      </c>
      <c r="I18" s="37">
        <f t="shared" si="1"/>
        <v>73.50137583892618</v>
      </c>
    </row>
    <row r="19" spans="1:9" x14ac:dyDescent="0.25">
      <c r="A19" s="23">
        <v>32</v>
      </c>
      <c r="B19" s="24"/>
      <c r="C19" s="25"/>
      <c r="D19" s="22" t="s">
        <v>25</v>
      </c>
      <c r="E19" s="84">
        <v>16861.36</v>
      </c>
      <c r="F19" s="85">
        <v>28200</v>
      </c>
      <c r="G19" s="85">
        <v>21903.41</v>
      </c>
      <c r="H19" s="37">
        <f t="shared" si="0"/>
        <v>129.90298528707055</v>
      </c>
      <c r="I19" s="37">
        <f t="shared" si="1"/>
        <v>77.671666666666667</v>
      </c>
    </row>
    <row r="20" spans="1:9" x14ac:dyDescent="0.25">
      <c r="A20" s="23">
        <v>34</v>
      </c>
      <c r="B20" s="24"/>
      <c r="C20" s="25"/>
      <c r="D20" s="22" t="s">
        <v>44</v>
      </c>
      <c r="E20" s="84">
        <v>607.05999999999995</v>
      </c>
      <c r="F20" s="85">
        <v>1600</v>
      </c>
      <c r="G20" s="85">
        <v>0</v>
      </c>
      <c r="H20" s="37">
        <f t="shared" si="0"/>
        <v>0</v>
      </c>
      <c r="I20" s="37">
        <f t="shared" si="1"/>
        <v>0</v>
      </c>
    </row>
    <row r="21" spans="1:9" ht="25.5" x14ac:dyDescent="0.25">
      <c r="A21" s="132" t="s">
        <v>55</v>
      </c>
      <c r="B21" s="133"/>
      <c r="C21" s="134"/>
      <c r="D21" s="27" t="s">
        <v>33</v>
      </c>
      <c r="E21" s="84">
        <f>E22+0</f>
        <v>76370.64</v>
      </c>
      <c r="F21" s="85">
        <v>86700</v>
      </c>
      <c r="G21" s="85">
        <f>G22+0</f>
        <v>45196.23</v>
      </c>
      <c r="H21" s="37">
        <f t="shared" si="0"/>
        <v>59.180111624048202</v>
      </c>
      <c r="I21" s="37">
        <f t="shared" si="1"/>
        <v>52.129446366782005</v>
      </c>
    </row>
    <row r="22" spans="1:9" x14ac:dyDescent="0.25">
      <c r="A22" s="23">
        <v>3</v>
      </c>
      <c r="B22" s="24"/>
      <c r="C22" s="25"/>
      <c r="D22" s="22" t="s">
        <v>13</v>
      </c>
      <c r="E22" s="84">
        <f>E23+0</f>
        <v>76370.64</v>
      </c>
      <c r="F22" s="85">
        <v>86700</v>
      </c>
      <c r="G22" s="85">
        <f>G23+0</f>
        <v>45196.23</v>
      </c>
      <c r="H22" s="37">
        <f t="shared" si="0"/>
        <v>59.180111624048202</v>
      </c>
      <c r="I22" s="37">
        <f t="shared" si="1"/>
        <v>52.129446366782005</v>
      </c>
    </row>
    <row r="23" spans="1:9" x14ac:dyDescent="0.25">
      <c r="A23" s="23">
        <v>32</v>
      </c>
      <c r="B23" s="24"/>
      <c r="C23" s="25"/>
      <c r="D23" s="22" t="s">
        <v>25</v>
      </c>
      <c r="E23" s="84">
        <v>76370.64</v>
      </c>
      <c r="F23" s="85">
        <v>86700</v>
      </c>
      <c r="G23" s="85">
        <v>45196.23</v>
      </c>
      <c r="H23" s="37">
        <f t="shared" si="0"/>
        <v>59.180111624048202</v>
      </c>
      <c r="I23" s="37">
        <f t="shared" si="1"/>
        <v>52.129446366782005</v>
      </c>
    </row>
    <row r="24" spans="1:9" ht="25.5" x14ac:dyDescent="0.25">
      <c r="A24" s="132" t="s">
        <v>56</v>
      </c>
      <c r="B24" s="133"/>
      <c r="C24" s="134"/>
      <c r="D24" s="27" t="s">
        <v>35</v>
      </c>
      <c r="E24" s="84">
        <f>E25+0</f>
        <v>13359.66</v>
      </c>
      <c r="F24" s="85">
        <v>0</v>
      </c>
      <c r="G24" s="85">
        <f>G25+0</f>
        <v>3448.76</v>
      </c>
      <c r="H24" s="37">
        <f t="shared" si="0"/>
        <v>25.814728817948961</v>
      </c>
      <c r="I24" s="37">
        <v>0</v>
      </c>
    </row>
    <row r="25" spans="1:9" x14ac:dyDescent="0.25">
      <c r="A25" s="23">
        <v>3</v>
      </c>
      <c r="B25" s="24"/>
      <c r="C25" s="25"/>
      <c r="D25" s="22" t="s">
        <v>13</v>
      </c>
      <c r="E25" s="84">
        <f>E27+0</f>
        <v>13359.66</v>
      </c>
      <c r="F25" s="85">
        <v>0</v>
      </c>
      <c r="G25" s="85">
        <f>G26+G27</f>
        <v>3448.76</v>
      </c>
      <c r="H25" s="37">
        <f t="shared" si="0"/>
        <v>25.814728817948961</v>
      </c>
      <c r="I25" s="37">
        <v>0</v>
      </c>
    </row>
    <row r="26" spans="1:9" x14ac:dyDescent="0.25">
      <c r="A26" s="145">
        <v>31</v>
      </c>
      <c r="B26" s="146"/>
      <c r="C26" s="147"/>
      <c r="D26" s="92" t="s">
        <v>14</v>
      </c>
      <c r="E26" s="84">
        <v>0</v>
      </c>
      <c r="F26" s="85">
        <v>0</v>
      </c>
      <c r="G26" s="85">
        <v>700</v>
      </c>
      <c r="H26" s="37">
        <v>0</v>
      </c>
      <c r="I26" s="37">
        <v>0</v>
      </c>
    </row>
    <row r="27" spans="1:9" x14ac:dyDescent="0.25">
      <c r="A27" s="23">
        <v>32</v>
      </c>
      <c r="B27" s="24"/>
      <c r="C27" s="25"/>
      <c r="D27" s="22" t="s">
        <v>25</v>
      </c>
      <c r="E27" s="84">
        <v>13359.66</v>
      </c>
      <c r="F27" s="85">
        <v>0</v>
      </c>
      <c r="G27" s="84">
        <v>2748.76</v>
      </c>
      <c r="H27" s="37">
        <f t="shared" si="0"/>
        <v>20.575074515369405</v>
      </c>
      <c r="I27" s="37">
        <v>0</v>
      </c>
    </row>
    <row r="28" spans="1:9" x14ac:dyDescent="0.25">
      <c r="A28" s="132" t="s">
        <v>65</v>
      </c>
      <c r="B28" s="133"/>
      <c r="C28" s="134"/>
      <c r="D28" s="30" t="s">
        <v>36</v>
      </c>
      <c r="E28" s="84">
        <f>E29+0</f>
        <v>1975399.21</v>
      </c>
      <c r="F28" s="84">
        <f t="shared" ref="F28:G28" si="5">F29+0</f>
        <v>2245900</v>
      </c>
      <c r="G28" s="84">
        <f t="shared" si="5"/>
        <v>2276518.8899999997</v>
      </c>
      <c r="H28" s="37">
        <f t="shared" si="0"/>
        <v>115.24348488526527</v>
      </c>
      <c r="I28" s="37">
        <f t="shared" si="1"/>
        <v>101.36332383454294</v>
      </c>
    </row>
    <row r="29" spans="1:9" x14ac:dyDescent="0.25">
      <c r="A29" s="32">
        <v>3</v>
      </c>
      <c r="B29" s="33"/>
      <c r="C29" s="34"/>
      <c r="D29" s="31" t="s">
        <v>13</v>
      </c>
      <c r="E29" s="84">
        <f>E30+E31+E32</f>
        <v>1975399.21</v>
      </c>
      <c r="F29" s="84">
        <f t="shared" ref="F29:G29" si="6">F30+F31+F32</f>
        <v>2245900</v>
      </c>
      <c r="G29" s="84">
        <f t="shared" si="6"/>
        <v>2276518.8899999997</v>
      </c>
      <c r="H29" s="37">
        <f t="shared" si="0"/>
        <v>115.24348488526527</v>
      </c>
      <c r="I29" s="37">
        <f t="shared" si="1"/>
        <v>101.36332383454294</v>
      </c>
    </row>
    <row r="30" spans="1:9" x14ac:dyDescent="0.25">
      <c r="A30" s="145">
        <v>31</v>
      </c>
      <c r="B30" s="146"/>
      <c r="C30" s="147"/>
      <c r="D30" s="31" t="s">
        <v>14</v>
      </c>
      <c r="E30" s="84">
        <v>1923659.28</v>
      </c>
      <c r="F30" s="85">
        <v>2194100</v>
      </c>
      <c r="G30" s="85">
        <v>2221841.71</v>
      </c>
      <c r="H30" s="37">
        <f t="shared" si="0"/>
        <v>115.50079232326422</v>
      </c>
      <c r="I30" s="37">
        <f t="shared" si="1"/>
        <v>101.26437764914999</v>
      </c>
    </row>
    <row r="31" spans="1:9" ht="25.5" customHeight="1" x14ac:dyDescent="0.25">
      <c r="A31" s="32">
        <v>32</v>
      </c>
      <c r="B31" s="33"/>
      <c r="C31" s="34"/>
      <c r="D31" s="31" t="s">
        <v>25</v>
      </c>
      <c r="E31" s="84">
        <v>51589.22</v>
      </c>
      <c r="F31" s="85">
        <v>51100</v>
      </c>
      <c r="G31" s="84">
        <v>54008.88</v>
      </c>
      <c r="H31" s="37">
        <f t="shared" si="0"/>
        <v>104.69024342682442</v>
      </c>
      <c r="I31" s="37">
        <f t="shared" si="1"/>
        <v>105.69252446183953</v>
      </c>
    </row>
    <row r="32" spans="1:9" x14ac:dyDescent="0.25">
      <c r="A32" s="77">
        <v>34</v>
      </c>
      <c r="B32" s="78"/>
      <c r="C32" s="79"/>
      <c r="D32" s="80" t="s">
        <v>44</v>
      </c>
      <c r="E32" s="84">
        <v>150.71</v>
      </c>
      <c r="F32" s="85">
        <v>700</v>
      </c>
      <c r="G32" s="85">
        <v>668.3</v>
      </c>
      <c r="H32" s="37">
        <f t="shared" si="0"/>
        <v>443.43441045716941</v>
      </c>
      <c r="I32" s="37">
        <f t="shared" si="1"/>
        <v>95.471428571428561</v>
      </c>
    </row>
    <row r="33" spans="1:9" ht="25.5" x14ac:dyDescent="0.25">
      <c r="A33" s="132" t="s">
        <v>57</v>
      </c>
      <c r="B33" s="133"/>
      <c r="C33" s="134"/>
      <c r="D33" s="27" t="s">
        <v>37</v>
      </c>
      <c r="E33" s="84">
        <f>E34+0</f>
        <v>1364.1</v>
      </c>
      <c r="F33" s="84">
        <f t="shared" ref="F33:G33" si="7">F34+0</f>
        <v>14200</v>
      </c>
      <c r="G33" s="84">
        <f t="shared" si="7"/>
        <v>18046.810000000001</v>
      </c>
      <c r="H33" s="37">
        <f t="shared" si="0"/>
        <v>1322.9829191408257</v>
      </c>
      <c r="I33" s="37">
        <f t="shared" si="1"/>
        <v>127.09021126760564</v>
      </c>
    </row>
    <row r="34" spans="1:9" x14ac:dyDescent="0.25">
      <c r="A34" s="23">
        <v>3</v>
      </c>
      <c r="B34" s="24"/>
      <c r="C34" s="25"/>
      <c r="D34" s="22" t="s">
        <v>13</v>
      </c>
      <c r="E34" s="84">
        <f>E35+E36</f>
        <v>1364.1</v>
      </c>
      <c r="F34" s="84">
        <f t="shared" ref="F34:G34" si="8">F35+F36</f>
        <v>14200</v>
      </c>
      <c r="G34" s="84">
        <f t="shared" si="8"/>
        <v>18046.810000000001</v>
      </c>
      <c r="H34" s="37">
        <f t="shared" si="0"/>
        <v>1322.9829191408257</v>
      </c>
      <c r="I34" s="37">
        <f t="shared" si="1"/>
        <v>127.09021126760564</v>
      </c>
    </row>
    <row r="35" spans="1:9" x14ac:dyDescent="0.25">
      <c r="A35" s="145">
        <v>31</v>
      </c>
      <c r="B35" s="146"/>
      <c r="C35" s="147"/>
      <c r="D35" s="80" t="s">
        <v>14</v>
      </c>
      <c r="E35" s="84">
        <v>1318.61</v>
      </c>
      <c r="F35" s="85">
        <v>13600</v>
      </c>
      <c r="G35" s="85">
        <v>17558</v>
      </c>
      <c r="H35" s="37">
        <f t="shared" si="0"/>
        <v>1331.553681528276</v>
      </c>
      <c r="I35" s="37">
        <f t="shared" si="1"/>
        <v>129.10294117647058</v>
      </c>
    </row>
    <row r="36" spans="1:9" x14ac:dyDescent="0.25">
      <c r="A36" s="23">
        <v>32</v>
      </c>
      <c r="B36" s="24"/>
      <c r="C36" s="25"/>
      <c r="D36" s="22" t="s">
        <v>25</v>
      </c>
      <c r="E36" s="84">
        <v>45.49</v>
      </c>
      <c r="F36" s="85">
        <v>600</v>
      </c>
      <c r="G36" s="85">
        <v>488.81</v>
      </c>
      <c r="H36" s="37">
        <f t="shared" si="0"/>
        <v>1074.5438557924817</v>
      </c>
      <c r="I36" s="37">
        <f t="shared" si="1"/>
        <v>81.468333333333334</v>
      </c>
    </row>
    <row r="37" spans="1:9" ht="25.5" x14ac:dyDescent="0.25">
      <c r="A37" s="132" t="s">
        <v>58</v>
      </c>
      <c r="B37" s="133"/>
      <c r="C37" s="134"/>
      <c r="D37" s="91" t="s">
        <v>38</v>
      </c>
      <c r="E37" s="84">
        <f>E38+0</f>
        <v>0</v>
      </c>
      <c r="F37" s="84">
        <f t="shared" ref="F37:G37" si="9">F38+0</f>
        <v>20700</v>
      </c>
      <c r="G37" s="84">
        <f t="shared" si="9"/>
        <v>3674.91</v>
      </c>
      <c r="H37" s="37">
        <v>0</v>
      </c>
      <c r="I37" s="37">
        <f t="shared" si="1"/>
        <v>17.753188405797101</v>
      </c>
    </row>
    <row r="38" spans="1:9" x14ac:dyDescent="0.25">
      <c r="A38" s="93">
        <v>3</v>
      </c>
      <c r="B38" s="94"/>
      <c r="C38" s="95"/>
      <c r="D38" s="92" t="s">
        <v>13</v>
      </c>
      <c r="E38" s="84">
        <f>E40+E39</f>
        <v>0</v>
      </c>
      <c r="F38" s="84">
        <f>F40+F39</f>
        <v>20700</v>
      </c>
      <c r="G38" s="84">
        <f>G40+G39</f>
        <v>3674.91</v>
      </c>
      <c r="H38" s="37">
        <v>0</v>
      </c>
      <c r="I38" s="37">
        <f t="shared" si="1"/>
        <v>17.753188405797101</v>
      </c>
    </row>
    <row r="39" spans="1:9" x14ac:dyDescent="0.25">
      <c r="A39" s="145">
        <v>31</v>
      </c>
      <c r="B39" s="146"/>
      <c r="C39" s="147"/>
      <c r="D39" s="92" t="s">
        <v>14</v>
      </c>
      <c r="E39" s="84">
        <v>0</v>
      </c>
      <c r="F39" s="85">
        <v>15100</v>
      </c>
      <c r="G39" s="85">
        <v>3674.91</v>
      </c>
      <c r="H39" s="37">
        <v>0</v>
      </c>
      <c r="I39" s="37">
        <f t="shared" si="1"/>
        <v>24.337152317880793</v>
      </c>
    </row>
    <row r="40" spans="1:9" ht="25.5" customHeight="1" x14ac:dyDescent="0.25">
      <c r="A40" s="93">
        <v>32</v>
      </c>
      <c r="B40" s="94"/>
      <c r="C40" s="95"/>
      <c r="D40" s="92" t="s">
        <v>25</v>
      </c>
      <c r="E40" s="84">
        <v>0</v>
      </c>
      <c r="F40" s="85">
        <v>5600</v>
      </c>
      <c r="G40" s="85">
        <v>0</v>
      </c>
      <c r="H40" s="37">
        <v>0</v>
      </c>
      <c r="I40" s="37">
        <f t="shared" si="1"/>
        <v>0</v>
      </c>
    </row>
    <row r="41" spans="1:9" x14ac:dyDescent="0.25">
      <c r="A41" s="132" t="s">
        <v>59</v>
      </c>
      <c r="B41" s="133"/>
      <c r="C41" s="134"/>
      <c r="D41" s="27" t="s">
        <v>43</v>
      </c>
      <c r="E41" s="84">
        <v>0</v>
      </c>
      <c r="F41" s="84">
        <f>F42+F44</f>
        <v>5800</v>
      </c>
      <c r="G41" s="84">
        <f>G42+G44</f>
        <v>5800</v>
      </c>
      <c r="H41" s="37">
        <v>0</v>
      </c>
      <c r="I41" s="37">
        <f t="shared" si="1"/>
        <v>100</v>
      </c>
    </row>
    <row r="42" spans="1:9" x14ac:dyDescent="0.25">
      <c r="A42" s="23">
        <v>3</v>
      </c>
      <c r="B42" s="24"/>
      <c r="C42" s="25"/>
      <c r="D42" s="22" t="s">
        <v>13</v>
      </c>
      <c r="E42" s="84">
        <v>0</v>
      </c>
      <c r="F42" s="84">
        <v>0</v>
      </c>
      <c r="G42" s="84">
        <v>0</v>
      </c>
      <c r="H42" s="37">
        <v>0</v>
      </c>
      <c r="I42" s="37">
        <v>0</v>
      </c>
    </row>
    <row r="43" spans="1:9" x14ac:dyDescent="0.25">
      <c r="A43" s="23">
        <v>32</v>
      </c>
      <c r="B43" s="24"/>
      <c r="C43" s="25"/>
      <c r="D43" s="22" t="s">
        <v>25</v>
      </c>
      <c r="E43" s="84">
        <v>0</v>
      </c>
      <c r="F43" s="84">
        <v>0</v>
      </c>
      <c r="G43" s="84">
        <v>0</v>
      </c>
      <c r="H43" s="37">
        <v>0</v>
      </c>
      <c r="I43" s="37">
        <v>0</v>
      </c>
    </row>
    <row r="44" spans="1:9" ht="25.5" x14ac:dyDescent="0.25">
      <c r="A44" s="93">
        <v>4</v>
      </c>
      <c r="B44" s="94"/>
      <c r="C44" s="95"/>
      <c r="D44" s="92" t="s">
        <v>15</v>
      </c>
      <c r="E44" s="84">
        <v>0</v>
      </c>
      <c r="F44" s="84">
        <f>F45+0</f>
        <v>5800</v>
      </c>
      <c r="G44" s="84">
        <f>G45+0</f>
        <v>5800</v>
      </c>
      <c r="H44" s="37">
        <v>0</v>
      </c>
      <c r="I44" s="37">
        <f t="shared" si="1"/>
        <v>100</v>
      </c>
    </row>
    <row r="45" spans="1:9" ht="25.5" x14ac:dyDescent="0.25">
      <c r="A45" s="93">
        <v>42</v>
      </c>
      <c r="B45" s="94"/>
      <c r="C45" s="95"/>
      <c r="D45" s="92" t="s">
        <v>34</v>
      </c>
      <c r="E45" s="84">
        <v>0</v>
      </c>
      <c r="F45" s="85">
        <v>5800</v>
      </c>
      <c r="G45" s="84">
        <v>5800</v>
      </c>
      <c r="H45" s="37">
        <v>0</v>
      </c>
      <c r="I45" s="37">
        <f t="shared" si="1"/>
        <v>100</v>
      </c>
    </row>
    <row r="46" spans="1:9" x14ac:dyDescent="0.25">
      <c r="A46" s="142" t="s">
        <v>60</v>
      </c>
      <c r="B46" s="143"/>
      <c r="C46" s="144"/>
      <c r="D46" s="26" t="s">
        <v>61</v>
      </c>
      <c r="E46" s="83">
        <f>E47+E51</f>
        <v>244291.24</v>
      </c>
      <c r="F46" s="83">
        <f t="shared" ref="F46:G46" si="10">F47+F51</f>
        <v>265300</v>
      </c>
      <c r="G46" s="83">
        <f t="shared" si="10"/>
        <v>262534.97000000003</v>
      </c>
      <c r="H46" s="37">
        <f t="shared" si="0"/>
        <v>107.46802464140754</v>
      </c>
      <c r="I46" s="37">
        <f t="shared" si="1"/>
        <v>98.9577723332077</v>
      </c>
    </row>
    <row r="47" spans="1:9" x14ac:dyDescent="0.25">
      <c r="A47" s="132" t="s">
        <v>52</v>
      </c>
      <c r="B47" s="133"/>
      <c r="C47" s="134"/>
      <c r="D47" s="27" t="s">
        <v>9</v>
      </c>
      <c r="E47" s="84">
        <f>E48+0</f>
        <v>177587.63</v>
      </c>
      <c r="F47" s="84">
        <f t="shared" ref="F47:G47" si="11">F48+0</f>
        <v>188400</v>
      </c>
      <c r="G47" s="84">
        <f t="shared" si="11"/>
        <v>201254.29</v>
      </c>
      <c r="H47" s="37">
        <f t="shared" si="0"/>
        <v>113.326750292236</v>
      </c>
      <c r="I47" s="37">
        <f t="shared" si="1"/>
        <v>106.82287154989385</v>
      </c>
    </row>
    <row r="48" spans="1:9" x14ac:dyDescent="0.25">
      <c r="A48" s="138">
        <v>3</v>
      </c>
      <c r="B48" s="139"/>
      <c r="C48" s="140"/>
      <c r="D48" s="22" t="s">
        <v>13</v>
      </c>
      <c r="E48" s="84">
        <f>E49+E50</f>
        <v>177587.63</v>
      </c>
      <c r="F48" s="84">
        <f t="shared" ref="F48:G48" si="12">F49+F50</f>
        <v>188400</v>
      </c>
      <c r="G48" s="84">
        <f t="shared" si="12"/>
        <v>201254.29</v>
      </c>
      <c r="H48" s="37">
        <f t="shared" si="0"/>
        <v>113.326750292236</v>
      </c>
      <c r="I48" s="37">
        <f t="shared" si="1"/>
        <v>106.82287154989385</v>
      </c>
    </row>
    <row r="49" spans="1:9" x14ac:dyDescent="0.25">
      <c r="A49" s="145">
        <v>31</v>
      </c>
      <c r="B49" s="146"/>
      <c r="C49" s="147"/>
      <c r="D49" s="22" t="s">
        <v>14</v>
      </c>
      <c r="E49" s="84">
        <v>171771.29</v>
      </c>
      <c r="F49" s="85">
        <v>179960</v>
      </c>
      <c r="G49" s="85">
        <v>195371.63</v>
      </c>
      <c r="H49" s="37">
        <f t="shared" si="0"/>
        <v>113.73939731139005</v>
      </c>
      <c r="I49" s="37">
        <f t="shared" si="1"/>
        <v>108.56391975994666</v>
      </c>
    </row>
    <row r="50" spans="1:9" ht="25.5" customHeight="1" x14ac:dyDescent="0.25">
      <c r="A50" s="145">
        <v>32</v>
      </c>
      <c r="B50" s="146"/>
      <c r="C50" s="147"/>
      <c r="D50" s="22" t="s">
        <v>25</v>
      </c>
      <c r="E50" s="84">
        <v>5816.34</v>
      </c>
      <c r="F50" s="85">
        <v>8440</v>
      </c>
      <c r="G50" s="84">
        <v>5882.66</v>
      </c>
      <c r="H50" s="37">
        <f t="shared" si="0"/>
        <v>101.14023595594479</v>
      </c>
      <c r="I50" s="37">
        <f t="shared" si="1"/>
        <v>69.699763033175358</v>
      </c>
    </row>
    <row r="51" spans="1:9" ht="25.5" x14ac:dyDescent="0.25">
      <c r="A51" s="132" t="s">
        <v>55</v>
      </c>
      <c r="B51" s="133"/>
      <c r="C51" s="134"/>
      <c r="D51" s="30" t="s">
        <v>33</v>
      </c>
      <c r="E51" s="84">
        <f>E52+0</f>
        <v>66703.61</v>
      </c>
      <c r="F51" s="84">
        <f t="shared" ref="F51:G51" si="13">F52+0</f>
        <v>76900</v>
      </c>
      <c r="G51" s="84">
        <f t="shared" si="13"/>
        <v>61280.68</v>
      </c>
      <c r="H51" s="37">
        <f t="shared" si="0"/>
        <v>91.870110178444619</v>
      </c>
      <c r="I51" s="37">
        <f t="shared" si="1"/>
        <v>79.688790637191147</v>
      </c>
    </row>
    <row r="52" spans="1:9" x14ac:dyDescent="0.25">
      <c r="A52" s="138">
        <v>3</v>
      </c>
      <c r="B52" s="139"/>
      <c r="C52" s="140"/>
      <c r="D52" s="22" t="s">
        <v>13</v>
      </c>
      <c r="E52" s="84">
        <f>E53+E54</f>
        <v>66703.61</v>
      </c>
      <c r="F52" s="84">
        <f t="shared" ref="F52:G52" si="14">F53+F54</f>
        <v>76900</v>
      </c>
      <c r="G52" s="84">
        <f t="shared" si="14"/>
        <v>61280.68</v>
      </c>
      <c r="H52" s="37">
        <f t="shared" si="0"/>
        <v>91.870110178444619</v>
      </c>
      <c r="I52" s="37">
        <f t="shared" si="1"/>
        <v>79.688790637191147</v>
      </c>
    </row>
    <row r="53" spans="1:9" x14ac:dyDescent="0.25">
      <c r="A53" s="145">
        <v>31</v>
      </c>
      <c r="B53" s="146"/>
      <c r="C53" s="147"/>
      <c r="D53" s="22" t="s">
        <v>14</v>
      </c>
      <c r="E53" s="84">
        <v>66507.839999999997</v>
      </c>
      <c r="F53" s="85">
        <v>76900</v>
      </c>
      <c r="G53" s="85">
        <v>61280.68</v>
      </c>
      <c r="H53" s="37">
        <f t="shared" si="0"/>
        <v>92.140535612042129</v>
      </c>
      <c r="I53" s="37">
        <f t="shared" si="1"/>
        <v>79.688790637191147</v>
      </c>
    </row>
    <row r="54" spans="1:9" x14ac:dyDescent="0.25">
      <c r="A54" s="145">
        <v>32</v>
      </c>
      <c r="B54" s="146"/>
      <c r="C54" s="147"/>
      <c r="D54" s="22" t="s">
        <v>25</v>
      </c>
      <c r="E54" s="84">
        <v>195.77</v>
      </c>
      <c r="F54" s="85">
        <v>0</v>
      </c>
      <c r="G54" s="84">
        <v>0</v>
      </c>
      <c r="H54" s="37">
        <f t="shared" si="0"/>
        <v>0</v>
      </c>
      <c r="I54" s="37">
        <v>0</v>
      </c>
    </row>
    <row r="55" spans="1:9" ht="25.5" x14ac:dyDescent="0.25">
      <c r="A55" s="142" t="s">
        <v>62</v>
      </c>
      <c r="B55" s="143"/>
      <c r="C55" s="144"/>
      <c r="D55" s="26" t="s">
        <v>63</v>
      </c>
      <c r="E55" s="83">
        <f>E56+E61</f>
        <v>69996.72</v>
      </c>
      <c r="F55" s="83">
        <f t="shared" ref="F55:G55" si="15">F56+F61</f>
        <v>173650</v>
      </c>
      <c r="G55" s="83">
        <f t="shared" si="15"/>
        <v>175294.84</v>
      </c>
      <c r="H55" s="37">
        <f t="shared" si="0"/>
        <v>250.43293457179138</v>
      </c>
      <c r="I55" s="37">
        <f t="shared" si="1"/>
        <v>100.94721566369134</v>
      </c>
    </row>
    <row r="56" spans="1:9" x14ac:dyDescent="0.25">
      <c r="A56" s="132" t="s">
        <v>52</v>
      </c>
      <c r="B56" s="133"/>
      <c r="C56" s="134"/>
      <c r="D56" s="27" t="s">
        <v>9</v>
      </c>
      <c r="E56" s="84">
        <v>0</v>
      </c>
      <c r="F56" s="84">
        <f>F57+0</f>
        <v>84650</v>
      </c>
      <c r="G56" s="84">
        <f>G57+0</f>
        <v>104190.56</v>
      </c>
      <c r="H56" s="37">
        <v>0</v>
      </c>
      <c r="I56" s="37">
        <f t="shared" si="1"/>
        <v>123.08394565859422</v>
      </c>
    </row>
    <row r="57" spans="1:9" x14ac:dyDescent="0.25">
      <c r="A57" s="23">
        <v>3</v>
      </c>
      <c r="B57" s="24"/>
      <c r="C57" s="25"/>
      <c r="D57" s="22" t="s">
        <v>13</v>
      </c>
      <c r="E57" s="84">
        <v>0</v>
      </c>
      <c r="F57" s="84">
        <f>F58+0</f>
        <v>84650</v>
      </c>
      <c r="G57" s="84">
        <f>G58+0</f>
        <v>104190.56</v>
      </c>
      <c r="H57" s="37">
        <v>0</v>
      </c>
      <c r="I57" s="37">
        <f t="shared" si="1"/>
        <v>123.08394565859422</v>
      </c>
    </row>
    <row r="58" spans="1:9" ht="38.25" x14ac:dyDescent="0.25">
      <c r="A58" s="23">
        <v>37</v>
      </c>
      <c r="B58" s="24"/>
      <c r="C58" s="25"/>
      <c r="D58" s="22" t="s">
        <v>64</v>
      </c>
      <c r="E58" s="84">
        <v>0</v>
      </c>
      <c r="F58" s="84">
        <v>84650</v>
      </c>
      <c r="G58" s="84">
        <v>104190.56</v>
      </c>
      <c r="H58" s="37">
        <v>0</v>
      </c>
      <c r="I58" s="37">
        <f t="shared" si="1"/>
        <v>123.08394565859422</v>
      </c>
    </row>
    <row r="59" spans="1:9" ht="25.5" x14ac:dyDescent="0.25">
      <c r="A59" s="23">
        <v>4</v>
      </c>
      <c r="B59" s="24"/>
      <c r="C59" s="25"/>
      <c r="D59" s="22" t="s">
        <v>15</v>
      </c>
      <c r="E59" s="84">
        <v>0</v>
      </c>
      <c r="F59" s="84">
        <v>0</v>
      </c>
      <c r="G59" s="85">
        <v>0</v>
      </c>
      <c r="H59" s="37">
        <v>0</v>
      </c>
      <c r="I59" s="37">
        <v>0</v>
      </c>
    </row>
    <row r="60" spans="1:9" ht="25.5" x14ac:dyDescent="0.25">
      <c r="A60" s="23">
        <v>42</v>
      </c>
      <c r="B60" s="24"/>
      <c r="C60" s="25"/>
      <c r="D60" s="22" t="s">
        <v>34</v>
      </c>
      <c r="E60" s="84">
        <v>0</v>
      </c>
      <c r="F60" s="85">
        <v>0</v>
      </c>
      <c r="G60" s="84">
        <v>0</v>
      </c>
      <c r="H60" s="37">
        <v>0</v>
      </c>
      <c r="I60" s="37">
        <v>0</v>
      </c>
    </row>
    <row r="61" spans="1:9" x14ac:dyDescent="0.25">
      <c r="A61" s="132" t="s">
        <v>65</v>
      </c>
      <c r="B61" s="133"/>
      <c r="C61" s="134"/>
      <c r="D61" s="27" t="s">
        <v>36</v>
      </c>
      <c r="E61" s="84">
        <f>E62+E64</f>
        <v>69996.72</v>
      </c>
      <c r="F61" s="84">
        <f t="shared" ref="F61:G61" si="16">F62+F64</f>
        <v>89000</v>
      </c>
      <c r="G61" s="84">
        <f t="shared" si="16"/>
        <v>71104.28</v>
      </c>
      <c r="H61" s="37">
        <f t="shared" si="0"/>
        <v>101.58230271361286</v>
      </c>
      <c r="I61" s="37">
        <f t="shared" si="1"/>
        <v>79.892449438202249</v>
      </c>
    </row>
    <row r="62" spans="1:9" x14ac:dyDescent="0.25">
      <c r="A62" s="23">
        <v>3</v>
      </c>
      <c r="B62" s="24"/>
      <c r="C62" s="25"/>
      <c r="D62" s="22" t="s">
        <v>13</v>
      </c>
      <c r="E62" s="84">
        <f>E63+0</f>
        <v>11827.32</v>
      </c>
      <c r="F62" s="84">
        <f t="shared" ref="F62:G62" si="17">F63+0</f>
        <v>24000</v>
      </c>
      <c r="G62" s="84">
        <f t="shared" si="17"/>
        <v>21998.17</v>
      </c>
      <c r="H62" s="37">
        <f t="shared" si="0"/>
        <v>185.9945448334872</v>
      </c>
      <c r="I62" s="37">
        <f t="shared" si="1"/>
        <v>91.659041666666667</v>
      </c>
    </row>
    <row r="63" spans="1:9" ht="38.25" x14ac:dyDescent="0.25">
      <c r="A63" s="23">
        <v>37</v>
      </c>
      <c r="B63" s="24"/>
      <c r="C63" s="25"/>
      <c r="D63" s="22" t="s">
        <v>64</v>
      </c>
      <c r="E63" s="84">
        <v>11827.32</v>
      </c>
      <c r="F63" s="85">
        <v>24000</v>
      </c>
      <c r="G63" s="84">
        <v>21998.17</v>
      </c>
      <c r="H63" s="37">
        <f t="shared" si="0"/>
        <v>185.9945448334872</v>
      </c>
      <c r="I63" s="37">
        <f t="shared" si="1"/>
        <v>91.659041666666667</v>
      </c>
    </row>
    <row r="64" spans="1:9" ht="25.5" x14ac:dyDescent="0.25">
      <c r="A64" s="23">
        <v>4</v>
      </c>
      <c r="B64" s="24"/>
      <c r="C64" s="25"/>
      <c r="D64" s="22" t="s">
        <v>15</v>
      </c>
      <c r="E64" s="84">
        <f>E65+0</f>
        <v>58169.4</v>
      </c>
      <c r="F64" s="84">
        <f t="shared" ref="F64:G64" si="18">F65+0</f>
        <v>65000</v>
      </c>
      <c r="G64" s="84">
        <f t="shared" si="18"/>
        <v>49106.11</v>
      </c>
      <c r="H64" s="37">
        <f t="shared" si="0"/>
        <v>84.419144773712645</v>
      </c>
      <c r="I64" s="37">
        <f t="shared" si="1"/>
        <v>75.547861538461532</v>
      </c>
    </row>
    <row r="65" spans="1:9" ht="25.5" x14ac:dyDescent="0.25">
      <c r="A65" s="23">
        <v>42</v>
      </c>
      <c r="B65" s="24"/>
      <c r="C65" s="25"/>
      <c r="D65" s="22" t="s">
        <v>34</v>
      </c>
      <c r="E65" s="84">
        <v>58169.4</v>
      </c>
      <c r="F65" s="85">
        <v>65000</v>
      </c>
      <c r="G65" s="84">
        <v>49106.11</v>
      </c>
      <c r="H65" s="37">
        <f t="shared" si="0"/>
        <v>84.419144773712645</v>
      </c>
      <c r="I65" s="37">
        <f t="shared" si="1"/>
        <v>75.547861538461532</v>
      </c>
    </row>
    <row r="66" spans="1:9" x14ac:dyDescent="0.25">
      <c r="A66" s="142" t="s">
        <v>66</v>
      </c>
      <c r="B66" s="143"/>
      <c r="C66" s="144"/>
      <c r="D66" s="26" t="s">
        <v>67</v>
      </c>
      <c r="E66" s="83">
        <f>E67+E72</f>
        <v>84442.65</v>
      </c>
      <c r="F66" s="83">
        <f>F67+F72+F75</f>
        <v>302250</v>
      </c>
      <c r="G66" s="83">
        <f>G67+G72+G70+G75</f>
        <v>186621.4</v>
      </c>
      <c r="H66" s="37">
        <f t="shared" si="0"/>
        <v>221.00372264489567</v>
      </c>
      <c r="I66" s="37">
        <f t="shared" si="1"/>
        <v>61.744052936311</v>
      </c>
    </row>
    <row r="67" spans="1:9" x14ac:dyDescent="0.25">
      <c r="A67" s="132" t="s">
        <v>52</v>
      </c>
      <c r="B67" s="133"/>
      <c r="C67" s="134"/>
      <c r="D67" s="30" t="s">
        <v>9</v>
      </c>
      <c r="E67" s="84">
        <f>E68+0</f>
        <v>49670.05</v>
      </c>
      <c r="F67" s="84">
        <f t="shared" ref="F67:G67" si="19">F68+0</f>
        <v>40350</v>
      </c>
      <c r="G67" s="84">
        <f t="shared" si="19"/>
        <v>0</v>
      </c>
      <c r="H67" s="37">
        <f t="shared" si="0"/>
        <v>0</v>
      </c>
      <c r="I67" s="37">
        <f t="shared" si="1"/>
        <v>0</v>
      </c>
    </row>
    <row r="68" spans="1:9" x14ac:dyDescent="0.25">
      <c r="A68" s="32">
        <v>3</v>
      </c>
      <c r="B68" s="33"/>
      <c r="C68" s="34"/>
      <c r="D68" s="31" t="s">
        <v>13</v>
      </c>
      <c r="E68" s="84">
        <f>E69+0</f>
        <v>49670.05</v>
      </c>
      <c r="F68" s="84">
        <f>F69+0</f>
        <v>40350</v>
      </c>
      <c r="G68" s="85">
        <v>0</v>
      </c>
      <c r="H68" s="37">
        <f t="shared" si="0"/>
        <v>0</v>
      </c>
      <c r="I68" s="37">
        <f t="shared" si="1"/>
        <v>0</v>
      </c>
    </row>
    <row r="69" spans="1:9" x14ac:dyDescent="0.25">
      <c r="A69" s="32">
        <v>32</v>
      </c>
      <c r="B69" s="33"/>
      <c r="C69" s="34"/>
      <c r="D69" s="31" t="s">
        <v>25</v>
      </c>
      <c r="E69" s="84">
        <v>49670.05</v>
      </c>
      <c r="F69" s="85">
        <v>40350</v>
      </c>
      <c r="G69" s="84">
        <v>0</v>
      </c>
      <c r="H69" s="37">
        <f t="shared" si="0"/>
        <v>0</v>
      </c>
      <c r="I69" s="37">
        <f t="shared" si="1"/>
        <v>0</v>
      </c>
    </row>
    <row r="70" spans="1:9" ht="25.5" x14ac:dyDescent="0.25">
      <c r="A70" s="93">
        <v>4</v>
      </c>
      <c r="B70" s="94"/>
      <c r="C70" s="95"/>
      <c r="D70" s="92" t="s">
        <v>15</v>
      </c>
      <c r="E70" s="84">
        <v>0</v>
      </c>
      <c r="F70" s="84">
        <v>0</v>
      </c>
      <c r="G70" s="84">
        <v>10122.77</v>
      </c>
      <c r="H70" s="37">
        <v>0</v>
      </c>
      <c r="I70" s="37">
        <v>0</v>
      </c>
    </row>
    <row r="71" spans="1:9" ht="25.5" x14ac:dyDescent="0.25">
      <c r="A71" s="93">
        <v>42</v>
      </c>
      <c r="B71" s="94"/>
      <c r="C71" s="95"/>
      <c r="D71" s="92" t="s">
        <v>34</v>
      </c>
      <c r="E71" s="84">
        <v>0</v>
      </c>
      <c r="F71" s="85">
        <v>0</v>
      </c>
      <c r="G71" s="84">
        <v>10122.77</v>
      </c>
      <c r="H71" s="37">
        <v>0</v>
      </c>
      <c r="I71" s="37">
        <v>0</v>
      </c>
    </row>
    <row r="72" spans="1:9" ht="25.5" x14ac:dyDescent="0.25">
      <c r="A72" s="132" t="s">
        <v>55</v>
      </c>
      <c r="B72" s="133"/>
      <c r="C72" s="134"/>
      <c r="D72" s="30" t="s">
        <v>33</v>
      </c>
      <c r="E72" s="84">
        <f t="shared" ref="E72:G73" si="20">E73+0</f>
        <v>34772.6</v>
      </c>
      <c r="F72" s="84">
        <f t="shared" si="20"/>
        <v>10000</v>
      </c>
      <c r="G72" s="84">
        <f t="shared" si="20"/>
        <v>200.38</v>
      </c>
      <c r="H72" s="37">
        <f t="shared" si="0"/>
        <v>0.57625831833109986</v>
      </c>
      <c r="I72" s="37">
        <f t="shared" si="1"/>
        <v>2.0038</v>
      </c>
    </row>
    <row r="73" spans="1:9" x14ac:dyDescent="0.25">
      <c r="A73" s="32">
        <v>3</v>
      </c>
      <c r="B73" s="33"/>
      <c r="C73" s="34"/>
      <c r="D73" s="31" t="s">
        <v>13</v>
      </c>
      <c r="E73" s="84">
        <f t="shared" si="20"/>
        <v>34772.6</v>
      </c>
      <c r="F73" s="84">
        <f t="shared" si="20"/>
        <v>10000</v>
      </c>
      <c r="G73" s="84">
        <f t="shared" si="20"/>
        <v>200.38</v>
      </c>
      <c r="H73" s="37">
        <f t="shared" ref="H73:H136" si="21">G73/E73*100</f>
        <v>0.57625831833109986</v>
      </c>
      <c r="I73" s="37">
        <f t="shared" ref="I73:I136" si="22">G73/F73*100</f>
        <v>2.0038</v>
      </c>
    </row>
    <row r="74" spans="1:9" ht="25.5" customHeight="1" x14ac:dyDescent="0.25">
      <c r="A74" s="32">
        <v>32</v>
      </c>
      <c r="B74" s="33"/>
      <c r="C74" s="34"/>
      <c r="D74" s="31" t="s">
        <v>25</v>
      </c>
      <c r="E74" s="84">
        <v>34772.6</v>
      </c>
      <c r="F74" s="85">
        <v>10000</v>
      </c>
      <c r="G74" s="84">
        <v>200.38</v>
      </c>
      <c r="H74" s="37">
        <f t="shared" si="21"/>
        <v>0.57625831833109986</v>
      </c>
      <c r="I74" s="37">
        <f t="shared" si="22"/>
        <v>2.0038</v>
      </c>
    </row>
    <row r="75" spans="1:9" x14ac:dyDescent="0.25">
      <c r="A75" s="132" t="s">
        <v>65</v>
      </c>
      <c r="B75" s="133"/>
      <c r="C75" s="134"/>
      <c r="D75" s="91" t="s">
        <v>36</v>
      </c>
      <c r="E75" s="84">
        <v>0</v>
      </c>
      <c r="F75" s="84">
        <f>F76+0</f>
        <v>251900</v>
      </c>
      <c r="G75" s="84">
        <f>G76+0</f>
        <v>176298.25</v>
      </c>
      <c r="H75" s="37">
        <v>0</v>
      </c>
      <c r="I75" s="37">
        <f t="shared" si="22"/>
        <v>69.987395791980944</v>
      </c>
    </row>
    <row r="76" spans="1:9" x14ac:dyDescent="0.25">
      <c r="A76" s="93">
        <v>3</v>
      </c>
      <c r="B76" s="94"/>
      <c r="C76" s="95"/>
      <c r="D76" s="92" t="s">
        <v>13</v>
      </c>
      <c r="E76" s="84">
        <v>0</v>
      </c>
      <c r="F76" s="84">
        <f>F77+0</f>
        <v>251900</v>
      </c>
      <c r="G76" s="84">
        <f>G77+0</f>
        <v>176298.25</v>
      </c>
      <c r="H76" s="37">
        <v>0</v>
      </c>
      <c r="I76" s="37">
        <f t="shared" si="22"/>
        <v>69.987395791980944</v>
      </c>
    </row>
    <row r="77" spans="1:9" ht="25.5" customHeight="1" x14ac:dyDescent="0.25">
      <c r="A77" s="93">
        <v>32</v>
      </c>
      <c r="B77" s="94"/>
      <c r="C77" s="95"/>
      <c r="D77" s="92" t="s">
        <v>25</v>
      </c>
      <c r="E77" s="84">
        <v>0</v>
      </c>
      <c r="F77" s="85">
        <v>251900</v>
      </c>
      <c r="G77" s="84">
        <v>176298.25</v>
      </c>
      <c r="H77" s="37">
        <v>0</v>
      </c>
      <c r="I77" s="37">
        <f t="shared" si="22"/>
        <v>69.987395791980944</v>
      </c>
    </row>
    <row r="78" spans="1:9" ht="25.5" x14ac:dyDescent="0.25">
      <c r="A78" s="142" t="s">
        <v>68</v>
      </c>
      <c r="B78" s="143"/>
      <c r="C78" s="144"/>
      <c r="D78" s="29" t="s">
        <v>69</v>
      </c>
      <c r="E78" s="83">
        <f>E79+E83</f>
        <v>15607.42</v>
      </c>
      <c r="F78" s="83">
        <f t="shared" ref="F78:G78" si="23">F79+F83</f>
        <v>4460</v>
      </c>
      <c r="G78" s="83">
        <f t="shared" si="23"/>
        <v>460</v>
      </c>
      <c r="H78" s="37">
        <f t="shared" si="21"/>
        <v>2.9473160842727371</v>
      </c>
      <c r="I78" s="37">
        <f t="shared" si="22"/>
        <v>10.31390134529148</v>
      </c>
    </row>
    <row r="79" spans="1:9" x14ac:dyDescent="0.25">
      <c r="A79" s="132" t="s">
        <v>52</v>
      </c>
      <c r="B79" s="133"/>
      <c r="C79" s="134"/>
      <c r="D79" s="30" t="s">
        <v>9</v>
      </c>
      <c r="E79" s="84">
        <f>E80+0</f>
        <v>9921.02</v>
      </c>
      <c r="F79" s="84">
        <f t="shared" ref="F79:G79" si="24">F80+0</f>
        <v>4460</v>
      </c>
      <c r="G79" s="84">
        <f t="shared" si="24"/>
        <v>460</v>
      </c>
      <c r="H79" s="37">
        <f t="shared" si="21"/>
        <v>4.6366200249571108</v>
      </c>
      <c r="I79" s="37">
        <f t="shared" si="22"/>
        <v>10.31390134529148</v>
      </c>
    </row>
    <row r="80" spans="1:9" x14ac:dyDescent="0.25">
      <c r="A80" s="32">
        <v>3</v>
      </c>
      <c r="B80" s="33"/>
      <c r="C80" s="34"/>
      <c r="D80" s="31" t="s">
        <v>13</v>
      </c>
      <c r="E80" s="84">
        <f>E81+E82</f>
        <v>9921.02</v>
      </c>
      <c r="F80" s="84">
        <f t="shared" ref="F80:G80" si="25">F81+F82</f>
        <v>4460</v>
      </c>
      <c r="G80" s="84">
        <f t="shared" si="25"/>
        <v>460</v>
      </c>
      <c r="H80" s="37">
        <f t="shared" si="21"/>
        <v>4.6366200249571108</v>
      </c>
      <c r="I80" s="37">
        <f t="shared" si="22"/>
        <v>10.31390134529148</v>
      </c>
    </row>
    <row r="81" spans="1:9" x14ac:dyDescent="0.25">
      <c r="A81" s="32">
        <v>32</v>
      </c>
      <c r="B81" s="33"/>
      <c r="C81" s="34"/>
      <c r="D81" s="31" t="s">
        <v>25</v>
      </c>
      <c r="E81" s="84">
        <v>8328.35</v>
      </c>
      <c r="F81" s="85">
        <v>3000</v>
      </c>
      <c r="G81" s="85">
        <v>0</v>
      </c>
      <c r="H81" s="37">
        <f t="shared" si="21"/>
        <v>0</v>
      </c>
      <c r="I81" s="37">
        <f t="shared" si="22"/>
        <v>0</v>
      </c>
    </row>
    <row r="82" spans="1:9" ht="25.5" customHeight="1" x14ac:dyDescent="0.25">
      <c r="A82" s="32">
        <v>37</v>
      </c>
      <c r="B82" s="33"/>
      <c r="C82" s="34"/>
      <c r="D82" s="31" t="s">
        <v>64</v>
      </c>
      <c r="E82" s="84">
        <v>1592.67</v>
      </c>
      <c r="F82" s="85">
        <v>1460</v>
      </c>
      <c r="G82" s="84">
        <v>460</v>
      </c>
      <c r="H82" s="37">
        <f t="shared" si="21"/>
        <v>28.882317115284394</v>
      </c>
      <c r="I82" s="37">
        <f t="shared" si="22"/>
        <v>31.506849315068493</v>
      </c>
    </row>
    <row r="83" spans="1:9" x14ac:dyDescent="0.25">
      <c r="A83" s="132" t="s">
        <v>54</v>
      </c>
      <c r="B83" s="133"/>
      <c r="C83" s="134"/>
      <c r="D83" s="30" t="s">
        <v>29</v>
      </c>
      <c r="E83" s="84">
        <f>E84+0</f>
        <v>5686.4</v>
      </c>
      <c r="F83" s="84">
        <v>0</v>
      </c>
      <c r="G83" s="84">
        <v>0</v>
      </c>
      <c r="H83" s="37">
        <f t="shared" si="21"/>
        <v>0</v>
      </c>
      <c r="I83" s="37">
        <v>0</v>
      </c>
    </row>
    <row r="84" spans="1:9" x14ac:dyDescent="0.25">
      <c r="A84" s="32">
        <v>3</v>
      </c>
      <c r="B84" s="33"/>
      <c r="C84" s="34"/>
      <c r="D84" s="31" t="s">
        <v>13</v>
      </c>
      <c r="E84" s="84">
        <f>E85+0</f>
        <v>5686.4</v>
      </c>
      <c r="F84" s="84">
        <v>0</v>
      </c>
      <c r="G84" s="85">
        <v>0</v>
      </c>
      <c r="H84" s="37">
        <f t="shared" si="21"/>
        <v>0</v>
      </c>
      <c r="I84" s="37">
        <v>0</v>
      </c>
    </row>
    <row r="85" spans="1:9" ht="25.5" customHeight="1" x14ac:dyDescent="0.25">
      <c r="A85" s="32">
        <v>37</v>
      </c>
      <c r="B85" s="33"/>
      <c r="C85" s="34"/>
      <c r="D85" s="31" t="s">
        <v>64</v>
      </c>
      <c r="E85" s="84">
        <v>5686.4</v>
      </c>
      <c r="F85" s="85">
        <v>0</v>
      </c>
      <c r="G85" s="85">
        <v>0</v>
      </c>
      <c r="H85" s="37">
        <f t="shared" si="21"/>
        <v>0</v>
      </c>
      <c r="I85" s="37">
        <v>0</v>
      </c>
    </row>
    <row r="86" spans="1:9" x14ac:dyDescent="0.25">
      <c r="A86" s="142" t="s">
        <v>70</v>
      </c>
      <c r="B86" s="143"/>
      <c r="C86" s="144"/>
      <c r="D86" s="29" t="s">
        <v>71</v>
      </c>
      <c r="E86" s="83">
        <f>E87+0</f>
        <v>0</v>
      </c>
      <c r="F86" s="83">
        <f t="shared" ref="F86:G88" si="26">F87+0</f>
        <v>6650</v>
      </c>
      <c r="G86" s="83">
        <f t="shared" si="26"/>
        <v>0</v>
      </c>
      <c r="H86" s="37">
        <v>0</v>
      </c>
      <c r="I86" s="37">
        <f t="shared" si="22"/>
        <v>0</v>
      </c>
    </row>
    <row r="87" spans="1:9" x14ac:dyDescent="0.25">
      <c r="A87" s="132" t="s">
        <v>52</v>
      </c>
      <c r="B87" s="133"/>
      <c r="C87" s="134"/>
      <c r="D87" s="30" t="s">
        <v>9</v>
      </c>
      <c r="E87" s="84">
        <f>E88+0</f>
        <v>0</v>
      </c>
      <c r="F87" s="84">
        <f t="shared" si="26"/>
        <v>6650</v>
      </c>
      <c r="G87" s="84">
        <f t="shared" si="26"/>
        <v>0</v>
      </c>
      <c r="H87" s="37">
        <v>0</v>
      </c>
      <c r="I87" s="37">
        <f t="shared" si="22"/>
        <v>0</v>
      </c>
    </row>
    <row r="88" spans="1:9" x14ac:dyDescent="0.25">
      <c r="A88" s="32">
        <v>3</v>
      </c>
      <c r="B88" s="33"/>
      <c r="C88" s="34"/>
      <c r="D88" s="31" t="s">
        <v>13</v>
      </c>
      <c r="E88" s="84">
        <f>E89+0</f>
        <v>0</v>
      </c>
      <c r="F88" s="84">
        <f t="shared" si="26"/>
        <v>6650</v>
      </c>
      <c r="G88" s="84">
        <f t="shared" si="26"/>
        <v>0</v>
      </c>
      <c r="H88" s="37">
        <v>0</v>
      </c>
      <c r="I88" s="37">
        <f t="shared" si="22"/>
        <v>0</v>
      </c>
    </row>
    <row r="89" spans="1:9" ht="25.5" customHeight="1" x14ac:dyDescent="0.25">
      <c r="A89" s="32">
        <v>32</v>
      </c>
      <c r="B89" s="33"/>
      <c r="C89" s="34"/>
      <c r="D89" s="31" t="s">
        <v>25</v>
      </c>
      <c r="E89" s="84">
        <v>0</v>
      </c>
      <c r="F89" s="85">
        <v>6650</v>
      </c>
      <c r="G89" s="84">
        <v>0</v>
      </c>
      <c r="H89" s="37">
        <v>0</v>
      </c>
      <c r="I89" s="37">
        <f t="shared" si="22"/>
        <v>0</v>
      </c>
    </row>
    <row r="90" spans="1:9" x14ac:dyDescent="0.25">
      <c r="A90" s="142" t="s">
        <v>72</v>
      </c>
      <c r="B90" s="143"/>
      <c r="C90" s="144"/>
      <c r="D90" s="29" t="s">
        <v>73</v>
      </c>
      <c r="E90" s="83">
        <f>E91+0</f>
        <v>6940.16</v>
      </c>
      <c r="F90" s="83">
        <f t="shared" ref="F90:G91" si="27">F91+0</f>
        <v>16270</v>
      </c>
      <c r="G90" s="83">
        <f t="shared" si="27"/>
        <v>6720.9800000000005</v>
      </c>
      <c r="H90" s="37">
        <f t="shared" si="21"/>
        <v>96.841859553670247</v>
      </c>
      <c r="I90" s="37">
        <f t="shared" si="22"/>
        <v>41.309035033804555</v>
      </c>
    </row>
    <row r="91" spans="1:9" x14ac:dyDescent="0.25">
      <c r="A91" s="132" t="s">
        <v>52</v>
      </c>
      <c r="B91" s="133"/>
      <c r="C91" s="134"/>
      <c r="D91" s="30" t="s">
        <v>9</v>
      </c>
      <c r="E91" s="84">
        <f>E92+0</f>
        <v>6940.16</v>
      </c>
      <c r="F91" s="84">
        <f t="shared" si="27"/>
        <v>16270</v>
      </c>
      <c r="G91" s="84">
        <f t="shared" si="27"/>
        <v>6720.9800000000005</v>
      </c>
      <c r="H91" s="37">
        <f t="shared" si="21"/>
        <v>96.841859553670247</v>
      </c>
      <c r="I91" s="37">
        <f t="shared" si="22"/>
        <v>41.309035033804555</v>
      </c>
    </row>
    <row r="92" spans="1:9" x14ac:dyDescent="0.25">
      <c r="A92" s="138">
        <v>3</v>
      </c>
      <c r="B92" s="139"/>
      <c r="C92" s="140"/>
      <c r="D92" s="31" t="s">
        <v>13</v>
      </c>
      <c r="E92" s="84">
        <f>E93+E94</f>
        <v>6940.16</v>
      </c>
      <c r="F92" s="84">
        <f t="shared" ref="F92:G92" si="28">F93+F94</f>
        <v>16270</v>
      </c>
      <c r="G92" s="84">
        <f t="shared" si="28"/>
        <v>6720.9800000000005</v>
      </c>
      <c r="H92" s="37">
        <f t="shared" si="21"/>
        <v>96.841859553670247</v>
      </c>
      <c r="I92" s="37">
        <f t="shared" si="22"/>
        <v>41.309035033804555</v>
      </c>
    </row>
    <row r="93" spans="1:9" x14ac:dyDescent="0.25">
      <c r="A93" s="145">
        <v>31</v>
      </c>
      <c r="B93" s="146"/>
      <c r="C93" s="147"/>
      <c r="D93" s="31" t="s">
        <v>14</v>
      </c>
      <c r="E93" s="84">
        <v>1526.25</v>
      </c>
      <c r="F93" s="85">
        <v>8090</v>
      </c>
      <c r="G93" s="85">
        <v>5271.6</v>
      </c>
      <c r="H93" s="37">
        <f t="shared" si="21"/>
        <v>345.39557739557745</v>
      </c>
      <c r="I93" s="37">
        <f t="shared" si="22"/>
        <v>65.161928306551303</v>
      </c>
    </row>
    <row r="94" spans="1:9" ht="25.5" customHeight="1" x14ac:dyDescent="0.25">
      <c r="A94" s="145">
        <v>32</v>
      </c>
      <c r="B94" s="146"/>
      <c r="C94" s="147"/>
      <c r="D94" s="31" t="s">
        <v>25</v>
      </c>
      <c r="E94" s="84">
        <v>5413.91</v>
      </c>
      <c r="F94" s="85">
        <v>8180</v>
      </c>
      <c r="G94" s="84">
        <v>1449.38</v>
      </c>
      <c r="H94" s="37">
        <f t="shared" si="21"/>
        <v>26.771409203329945</v>
      </c>
      <c r="I94" s="37">
        <f t="shared" si="22"/>
        <v>17.718581907090467</v>
      </c>
    </row>
    <row r="95" spans="1:9" ht="25.5" x14ac:dyDescent="0.25">
      <c r="A95" s="142" t="s">
        <v>74</v>
      </c>
      <c r="B95" s="143"/>
      <c r="C95" s="144"/>
      <c r="D95" s="29" t="s">
        <v>75</v>
      </c>
      <c r="E95" s="83">
        <f>E96+E101+E104+E108+E111+E114</f>
        <v>33866.28</v>
      </c>
      <c r="F95" s="83">
        <f t="shared" ref="F95:G95" si="29">F96+F101+F104+F108+F111+F114</f>
        <v>42760</v>
      </c>
      <c r="G95" s="83">
        <f t="shared" si="29"/>
        <v>88853.77</v>
      </c>
      <c r="H95" s="37">
        <f t="shared" si="21"/>
        <v>262.36648961740116</v>
      </c>
      <c r="I95" s="37">
        <f t="shared" si="22"/>
        <v>207.79646866230124</v>
      </c>
    </row>
    <row r="96" spans="1:9" x14ac:dyDescent="0.25">
      <c r="A96" s="132" t="s">
        <v>52</v>
      </c>
      <c r="B96" s="133"/>
      <c r="C96" s="134"/>
      <c r="D96" s="30" t="s">
        <v>9</v>
      </c>
      <c r="E96" s="84">
        <f>E97+E99</f>
        <v>16406.849999999999</v>
      </c>
      <c r="F96" s="84">
        <f t="shared" ref="F96:G96" si="30">F97+F99</f>
        <v>14100</v>
      </c>
      <c r="G96" s="84">
        <f t="shared" si="30"/>
        <v>42681.58</v>
      </c>
      <c r="H96" s="37">
        <f t="shared" si="21"/>
        <v>260.14487851110971</v>
      </c>
      <c r="I96" s="37">
        <f t="shared" si="22"/>
        <v>302.70624113475179</v>
      </c>
    </row>
    <row r="97" spans="1:9" x14ac:dyDescent="0.25">
      <c r="A97" s="32">
        <v>3</v>
      </c>
      <c r="B97" s="33"/>
      <c r="C97" s="34"/>
      <c r="D97" s="31" t="s">
        <v>13</v>
      </c>
      <c r="E97" s="84">
        <f>E98+0</f>
        <v>0</v>
      </c>
      <c r="F97" s="84">
        <f t="shared" ref="F97:G97" si="31">F98+0</f>
        <v>9420</v>
      </c>
      <c r="G97" s="84">
        <f t="shared" si="31"/>
        <v>17767.16</v>
      </c>
      <c r="H97" s="37">
        <v>0</v>
      </c>
      <c r="I97" s="37">
        <f t="shared" si="22"/>
        <v>188.61104033970275</v>
      </c>
    </row>
    <row r="98" spans="1:9" x14ac:dyDescent="0.25">
      <c r="A98" s="32">
        <v>32</v>
      </c>
      <c r="B98" s="33"/>
      <c r="C98" s="34"/>
      <c r="D98" s="31" t="s">
        <v>25</v>
      </c>
      <c r="E98" s="84">
        <v>0</v>
      </c>
      <c r="F98" s="85">
        <v>9420</v>
      </c>
      <c r="G98" s="84">
        <v>17767.16</v>
      </c>
      <c r="H98" s="37">
        <v>0</v>
      </c>
      <c r="I98" s="37">
        <f t="shared" si="22"/>
        <v>188.61104033970275</v>
      </c>
    </row>
    <row r="99" spans="1:9" ht="25.5" x14ac:dyDescent="0.25">
      <c r="A99" s="32">
        <v>4</v>
      </c>
      <c r="B99" s="33"/>
      <c r="C99" s="34"/>
      <c r="D99" s="31" t="s">
        <v>15</v>
      </c>
      <c r="E99" s="84">
        <f>E100+0</f>
        <v>16406.849999999999</v>
      </c>
      <c r="F99" s="84">
        <f t="shared" ref="F99:G99" si="32">F100+0</f>
        <v>4680</v>
      </c>
      <c r="G99" s="84">
        <f t="shared" si="32"/>
        <v>24914.42</v>
      </c>
      <c r="H99" s="37">
        <f t="shared" si="21"/>
        <v>151.8537683955177</v>
      </c>
      <c r="I99" s="37">
        <f t="shared" si="22"/>
        <v>532.35940170940171</v>
      </c>
    </row>
    <row r="100" spans="1:9" ht="25.5" x14ac:dyDescent="0.25">
      <c r="A100" s="32">
        <v>42</v>
      </c>
      <c r="B100" s="33"/>
      <c r="C100" s="34"/>
      <c r="D100" s="31" t="s">
        <v>34</v>
      </c>
      <c r="E100" s="84">
        <v>16406.849999999999</v>
      </c>
      <c r="F100" s="85">
        <v>4680</v>
      </c>
      <c r="G100" s="85">
        <v>24914.42</v>
      </c>
      <c r="H100" s="37">
        <f t="shared" si="21"/>
        <v>151.8537683955177</v>
      </c>
      <c r="I100" s="37">
        <f t="shared" si="22"/>
        <v>532.35940170940171</v>
      </c>
    </row>
    <row r="101" spans="1:9" ht="25.5" x14ac:dyDescent="0.25">
      <c r="A101" s="132" t="s">
        <v>53</v>
      </c>
      <c r="B101" s="133"/>
      <c r="C101" s="134"/>
      <c r="D101" s="30" t="s">
        <v>41</v>
      </c>
      <c r="E101" s="84">
        <v>0</v>
      </c>
      <c r="F101" s="85">
        <f>F102+0</f>
        <v>2860</v>
      </c>
      <c r="G101" s="85">
        <v>0</v>
      </c>
      <c r="H101" s="37">
        <v>0</v>
      </c>
      <c r="I101" s="37">
        <f t="shared" si="22"/>
        <v>0</v>
      </c>
    </row>
    <row r="102" spans="1:9" ht="25.5" x14ac:dyDescent="0.25">
      <c r="A102" s="32">
        <v>4</v>
      </c>
      <c r="B102" s="33"/>
      <c r="C102" s="34"/>
      <c r="D102" s="31" t="s">
        <v>15</v>
      </c>
      <c r="E102" s="84">
        <v>0</v>
      </c>
      <c r="F102" s="85">
        <f>F103+0</f>
        <v>2860</v>
      </c>
      <c r="G102" s="85">
        <v>0</v>
      </c>
      <c r="H102" s="37">
        <v>0</v>
      </c>
      <c r="I102" s="37">
        <f t="shared" si="22"/>
        <v>0</v>
      </c>
    </row>
    <row r="103" spans="1:9" ht="24" customHeight="1" x14ac:dyDescent="0.25">
      <c r="A103" s="32">
        <v>42</v>
      </c>
      <c r="B103" s="33"/>
      <c r="C103" s="34"/>
      <c r="D103" s="31" t="s">
        <v>34</v>
      </c>
      <c r="E103" s="84">
        <v>0</v>
      </c>
      <c r="F103" s="85">
        <v>2860</v>
      </c>
      <c r="G103" s="85">
        <v>0</v>
      </c>
      <c r="H103" s="37">
        <v>0</v>
      </c>
      <c r="I103" s="37">
        <f t="shared" si="22"/>
        <v>0</v>
      </c>
    </row>
    <row r="104" spans="1:9" x14ac:dyDescent="0.25">
      <c r="A104" s="132" t="s">
        <v>54</v>
      </c>
      <c r="B104" s="133"/>
      <c r="C104" s="134"/>
      <c r="D104" s="30" t="s">
        <v>29</v>
      </c>
      <c r="E104" s="84">
        <f>E105+0</f>
        <v>1939.34</v>
      </c>
      <c r="F104" s="84">
        <f t="shared" ref="F104:G104" si="33">F105+0</f>
        <v>10800</v>
      </c>
      <c r="G104" s="84">
        <f t="shared" si="33"/>
        <v>6427.62</v>
      </c>
      <c r="H104" s="37">
        <f t="shared" si="21"/>
        <v>331.43337424072109</v>
      </c>
      <c r="I104" s="37">
        <f t="shared" si="22"/>
        <v>59.514999999999993</v>
      </c>
    </row>
    <row r="105" spans="1:9" ht="25.5" x14ac:dyDescent="0.25">
      <c r="A105" s="32">
        <v>4</v>
      </c>
      <c r="B105" s="33"/>
      <c r="C105" s="34"/>
      <c r="D105" s="31" t="s">
        <v>15</v>
      </c>
      <c r="E105" s="84">
        <f>E106+E107</f>
        <v>1939.34</v>
      </c>
      <c r="F105" s="84">
        <f t="shared" ref="F105:G105" si="34">F106+F107</f>
        <v>10800</v>
      </c>
      <c r="G105" s="84">
        <f t="shared" si="34"/>
        <v>6427.62</v>
      </c>
      <c r="H105" s="37">
        <f t="shared" si="21"/>
        <v>331.43337424072109</v>
      </c>
      <c r="I105" s="37">
        <f t="shared" si="22"/>
        <v>59.514999999999993</v>
      </c>
    </row>
    <row r="106" spans="1:9" ht="25.5" x14ac:dyDescent="0.25">
      <c r="A106" s="32">
        <v>41</v>
      </c>
      <c r="B106" s="33"/>
      <c r="C106" s="34"/>
      <c r="D106" s="31" t="s">
        <v>16</v>
      </c>
      <c r="E106" s="84">
        <v>0</v>
      </c>
      <c r="F106" s="85">
        <v>600</v>
      </c>
      <c r="G106" s="85">
        <v>0</v>
      </c>
      <c r="H106" s="37">
        <v>0</v>
      </c>
      <c r="I106" s="37">
        <f t="shared" si="22"/>
        <v>0</v>
      </c>
    </row>
    <row r="107" spans="1:9" ht="25.5" customHeight="1" x14ac:dyDescent="0.25">
      <c r="A107" s="32">
        <v>42</v>
      </c>
      <c r="B107" s="33"/>
      <c r="C107" s="34"/>
      <c r="D107" s="31" t="s">
        <v>34</v>
      </c>
      <c r="E107" s="84">
        <v>1939.34</v>
      </c>
      <c r="F107" s="85">
        <v>10200</v>
      </c>
      <c r="G107" s="84">
        <v>6427.62</v>
      </c>
      <c r="H107" s="37">
        <f t="shared" si="21"/>
        <v>331.43337424072109</v>
      </c>
      <c r="I107" s="37">
        <f t="shared" si="22"/>
        <v>63.015882352941176</v>
      </c>
    </row>
    <row r="108" spans="1:9" ht="25.5" x14ac:dyDescent="0.25">
      <c r="A108" s="132" t="s">
        <v>55</v>
      </c>
      <c r="B108" s="133"/>
      <c r="C108" s="134"/>
      <c r="D108" s="30" t="s">
        <v>33</v>
      </c>
      <c r="E108" s="84">
        <f>E109+0</f>
        <v>5559.69</v>
      </c>
      <c r="F108" s="84">
        <f t="shared" ref="F108:G109" si="35">F109+0</f>
        <v>12500</v>
      </c>
      <c r="G108" s="84">
        <f t="shared" si="35"/>
        <v>32939.019999999997</v>
      </c>
      <c r="H108" s="37">
        <f t="shared" si="21"/>
        <v>592.4614501887695</v>
      </c>
      <c r="I108" s="37">
        <f t="shared" si="22"/>
        <v>263.51215999999999</v>
      </c>
    </row>
    <row r="109" spans="1:9" ht="25.5" x14ac:dyDescent="0.25">
      <c r="A109" s="32">
        <v>4</v>
      </c>
      <c r="B109" s="33"/>
      <c r="C109" s="34"/>
      <c r="D109" s="31" t="s">
        <v>15</v>
      </c>
      <c r="E109" s="84">
        <f>E110+0</f>
        <v>5559.69</v>
      </c>
      <c r="F109" s="84">
        <f t="shared" si="35"/>
        <v>12500</v>
      </c>
      <c r="G109" s="84">
        <f t="shared" si="35"/>
        <v>32939.019999999997</v>
      </c>
      <c r="H109" s="37">
        <f t="shared" si="21"/>
        <v>592.4614501887695</v>
      </c>
      <c r="I109" s="37">
        <f t="shared" si="22"/>
        <v>263.51215999999999</v>
      </c>
    </row>
    <row r="110" spans="1:9" ht="25.5" x14ac:dyDescent="0.25">
      <c r="A110" s="32">
        <v>42</v>
      </c>
      <c r="B110" s="33"/>
      <c r="C110" s="34"/>
      <c r="D110" s="31" t="s">
        <v>34</v>
      </c>
      <c r="E110" s="84">
        <v>5559.69</v>
      </c>
      <c r="F110" s="85">
        <v>12500</v>
      </c>
      <c r="G110" s="85">
        <v>32939.019999999997</v>
      </c>
      <c r="H110" s="37">
        <f t="shared" si="21"/>
        <v>592.4614501887695</v>
      </c>
      <c r="I110" s="37">
        <f t="shared" si="22"/>
        <v>263.51215999999999</v>
      </c>
    </row>
    <row r="111" spans="1:9" x14ac:dyDescent="0.25">
      <c r="A111" s="132" t="s">
        <v>65</v>
      </c>
      <c r="B111" s="133"/>
      <c r="C111" s="134"/>
      <c r="D111" s="30" t="s">
        <v>36</v>
      </c>
      <c r="E111" s="84">
        <f>E112+0</f>
        <v>6975.99</v>
      </c>
      <c r="F111" s="84">
        <f t="shared" ref="F111:G112" si="36">F112+0</f>
        <v>1500</v>
      </c>
      <c r="G111" s="84">
        <f t="shared" si="36"/>
        <v>1431</v>
      </c>
      <c r="H111" s="37">
        <f t="shared" si="21"/>
        <v>20.513217478809459</v>
      </c>
      <c r="I111" s="37">
        <f t="shared" si="22"/>
        <v>95.399999999999991</v>
      </c>
    </row>
    <row r="112" spans="1:9" ht="25.5" x14ac:dyDescent="0.25">
      <c r="A112" s="32">
        <v>4</v>
      </c>
      <c r="B112" s="33"/>
      <c r="C112" s="34"/>
      <c r="D112" s="31" t="s">
        <v>15</v>
      </c>
      <c r="E112" s="84">
        <f>E113+0</f>
        <v>6975.99</v>
      </c>
      <c r="F112" s="84">
        <f t="shared" si="36"/>
        <v>1500</v>
      </c>
      <c r="G112" s="84">
        <f t="shared" si="36"/>
        <v>1431</v>
      </c>
      <c r="H112" s="37">
        <f t="shared" si="21"/>
        <v>20.513217478809459</v>
      </c>
      <c r="I112" s="37">
        <f t="shared" si="22"/>
        <v>95.399999999999991</v>
      </c>
    </row>
    <row r="113" spans="1:9" ht="25.5" x14ac:dyDescent="0.25">
      <c r="A113" s="32">
        <v>42</v>
      </c>
      <c r="B113" s="33"/>
      <c r="C113" s="34"/>
      <c r="D113" s="31" t="s">
        <v>34</v>
      </c>
      <c r="E113" s="84">
        <v>6975.99</v>
      </c>
      <c r="F113" s="85">
        <v>1500</v>
      </c>
      <c r="G113" s="85">
        <v>1431</v>
      </c>
      <c r="H113" s="37">
        <f t="shared" si="21"/>
        <v>20.513217478809459</v>
      </c>
      <c r="I113" s="37">
        <f t="shared" si="22"/>
        <v>95.399999999999991</v>
      </c>
    </row>
    <row r="114" spans="1:9" x14ac:dyDescent="0.25">
      <c r="A114" s="132" t="s">
        <v>59</v>
      </c>
      <c r="B114" s="133"/>
      <c r="C114" s="134"/>
      <c r="D114" s="30" t="s">
        <v>43</v>
      </c>
      <c r="E114" s="84">
        <f>E115+0</f>
        <v>2984.41</v>
      </c>
      <c r="F114" s="84">
        <f t="shared" ref="F114:G115" si="37">F115+0</f>
        <v>1000</v>
      </c>
      <c r="G114" s="84">
        <f t="shared" si="37"/>
        <v>5374.55</v>
      </c>
      <c r="H114" s="37">
        <f t="shared" si="21"/>
        <v>180.08752148665903</v>
      </c>
      <c r="I114" s="37">
        <f t="shared" si="22"/>
        <v>537.45500000000004</v>
      </c>
    </row>
    <row r="115" spans="1:9" x14ac:dyDescent="0.25">
      <c r="A115" s="32">
        <v>3</v>
      </c>
      <c r="B115" s="33"/>
      <c r="C115" s="34"/>
      <c r="D115" s="31" t="s">
        <v>13</v>
      </c>
      <c r="E115" s="84">
        <f>E116+0</f>
        <v>2984.41</v>
      </c>
      <c r="F115" s="84">
        <f t="shared" si="37"/>
        <v>1000</v>
      </c>
      <c r="G115" s="84">
        <f t="shared" si="37"/>
        <v>5374.55</v>
      </c>
      <c r="H115" s="37">
        <f t="shared" si="21"/>
        <v>180.08752148665903</v>
      </c>
      <c r="I115" s="37">
        <f t="shared" si="22"/>
        <v>537.45500000000004</v>
      </c>
    </row>
    <row r="116" spans="1:9" ht="25.5" customHeight="1" x14ac:dyDescent="0.25">
      <c r="A116" s="32">
        <v>32</v>
      </c>
      <c r="B116" s="33"/>
      <c r="C116" s="34"/>
      <c r="D116" s="31" t="s">
        <v>25</v>
      </c>
      <c r="E116" s="84">
        <v>2984.41</v>
      </c>
      <c r="F116" s="85">
        <v>1000</v>
      </c>
      <c r="G116" s="84">
        <v>5374.55</v>
      </c>
      <c r="H116" s="37">
        <f t="shared" si="21"/>
        <v>180.08752148665903</v>
      </c>
      <c r="I116" s="37">
        <f t="shared" si="22"/>
        <v>537.45500000000004</v>
      </c>
    </row>
    <row r="117" spans="1:9" ht="38.25" x14ac:dyDescent="0.25">
      <c r="A117" s="142" t="s">
        <v>76</v>
      </c>
      <c r="B117" s="143"/>
      <c r="C117" s="144"/>
      <c r="D117" s="29" t="s">
        <v>77</v>
      </c>
      <c r="E117" s="83">
        <f>E118+E121</f>
        <v>15290.380000000001</v>
      </c>
      <c r="F117" s="83">
        <f t="shared" ref="F117:G117" si="38">F118+F121</f>
        <v>13270</v>
      </c>
      <c r="G117" s="83">
        <f t="shared" si="38"/>
        <v>13804.05</v>
      </c>
      <c r="H117" s="37">
        <f t="shared" si="21"/>
        <v>90.279312875154176</v>
      </c>
      <c r="I117" s="37">
        <f t="shared" si="22"/>
        <v>104.02449133383571</v>
      </c>
    </row>
    <row r="118" spans="1:9" x14ac:dyDescent="0.25">
      <c r="A118" s="132" t="s">
        <v>65</v>
      </c>
      <c r="B118" s="133"/>
      <c r="C118" s="134"/>
      <c r="D118" s="30" t="s">
        <v>36</v>
      </c>
      <c r="E118" s="84">
        <f>E119+0</f>
        <v>494.53</v>
      </c>
      <c r="F118" s="84">
        <f t="shared" ref="F118:G119" si="39">F119+0</f>
        <v>530</v>
      </c>
      <c r="G118" s="84">
        <f t="shared" si="39"/>
        <v>0</v>
      </c>
      <c r="H118" s="37">
        <f t="shared" si="21"/>
        <v>0</v>
      </c>
      <c r="I118" s="37">
        <f t="shared" si="22"/>
        <v>0</v>
      </c>
    </row>
    <row r="119" spans="1:9" x14ac:dyDescent="0.25">
      <c r="A119" s="32">
        <v>3</v>
      </c>
      <c r="B119" s="33"/>
      <c r="C119" s="34"/>
      <c r="D119" s="31" t="s">
        <v>13</v>
      </c>
      <c r="E119" s="84">
        <f>E120+0</f>
        <v>494.53</v>
      </c>
      <c r="F119" s="84">
        <f t="shared" si="39"/>
        <v>530</v>
      </c>
      <c r="G119" s="84">
        <f t="shared" si="39"/>
        <v>0</v>
      </c>
      <c r="H119" s="37">
        <f t="shared" si="21"/>
        <v>0</v>
      </c>
      <c r="I119" s="37">
        <f t="shared" si="22"/>
        <v>0</v>
      </c>
    </row>
    <row r="120" spans="1:9" ht="25.5" customHeight="1" x14ac:dyDescent="0.25">
      <c r="A120" s="32">
        <v>32</v>
      </c>
      <c r="B120" s="33"/>
      <c r="C120" s="34"/>
      <c r="D120" s="31" t="s">
        <v>25</v>
      </c>
      <c r="E120" s="84">
        <v>494.53</v>
      </c>
      <c r="F120" s="85">
        <v>530</v>
      </c>
      <c r="G120" s="85">
        <v>0</v>
      </c>
      <c r="H120" s="37">
        <f t="shared" si="21"/>
        <v>0</v>
      </c>
      <c r="I120" s="37">
        <f t="shared" si="22"/>
        <v>0</v>
      </c>
    </row>
    <row r="121" spans="1:9" ht="25.5" x14ac:dyDescent="0.25">
      <c r="A121" s="132" t="s">
        <v>58</v>
      </c>
      <c r="B121" s="133"/>
      <c r="C121" s="134"/>
      <c r="D121" s="30" t="s">
        <v>38</v>
      </c>
      <c r="E121" s="84">
        <f>E122+0</f>
        <v>14795.85</v>
      </c>
      <c r="F121" s="84">
        <f t="shared" ref="F121:G122" si="40">F122+0</f>
        <v>12740</v>
      </c>
      <c r="G121" s="84">
        <f t="shared" si="40"/>
        <v>13804.05</v>
      </c>
      <c r="H121" s="37">
        <f t="shared" si="21"/>
        <v>93.296769026449979</v>
      </c>
      <c r="I121" s="37">
        <f t="shared" si="22"/>
        <v>108.35204081632652</v>
      </c>
    </row>
    <row r="122" spans="1:9" x14ac:dyDescent="0.25">
      <c r="A122" s="32">
        <v>3</v>
      </c>
      <c r="B122" s="33"/>
      <c r="C122" s="34"/>
      <c r="D122" s="31" t="s">
        <v>13</v>
      </c>
      <c r="E122" s="84">
        <f>E123+0</f>
        <v>14795.85</v>
      </c>
      <c r="F122" s="84">
        <f t="shared" si="40"/>
        <v>12740</v>
      </c>
      <c r="G122" s="84">
        <f t="shared" si="40"/>
        <v>13804.05</v>
      </c>
      <c r="H122" s="37">
        <f t="shared" si="21"/>
        <v>93.296769026449979</v>
      </c>
      <c r="I122" s="37">
        <f t="shared" si="22"/>
        <v>108.35204081632652</v>
      </c>
    </row>
    <row r="123" spans="1:9" ht="25.5" customHeight="1" x14ac:dyDescent="0.25">
      <c r="A123" s="32">
        <v>32</v>
      </c>
      <c r="B123" s="33"/>
      <c r="C123" s="34"/>
      <c r="D123" s="31" t="s">
        <v>25</v>
      </c>
      <c r="E123" s="84">
        <v>14795.85</v>
      </c>
      <c r="F123" s="85">
        <v>12740</v>
      </c>
      <c r="G123" s="85">
        <v>13804.05</v>
      </c>
      <c r="H123" s="37">
        <f t="shared" si="21"/>
        <v>93.296769026449979</v>
      </c>
      <c r="I123" s="37">
        <f t="shared" si="22"/>
        <v>108.35204081632652</v>
      </c>
    </row>
    <row r="124" spans="1:9" ht="24" customHeight="1" x14ac:dyDescent="0.25">
      <c r="A124" s="142" t="s">
        <v>78</v>
      </c>
      <c r="B124" s="143"/>
      <c r="C124" s="144"/>
      <c r="D124" s="36" t="s">
        <v>79</v>
      </c>
      <c r="E124" s="83">
        <f>E125+0</f>
        <v>1064.25</v>
      </c>
      <c r="F124" s="83">
        <f t="shared" ref="F124:G126" si="41">F125+0</f>
        <v>1730</v>
      </c>
      <c r="G124" s="83">
        <f t="shared" si="41"/>
        <v>3092.52</v>
      </c>
      <c r="H124" s="37">
        <f t="shared" si="21"/>
        <v>290.58210007047217</v>
      </c>
      <c r="I124" s="37">
        <f t="shared" si="22"/>
        <v>178.75838150289016</v>
      </c>
    </row>
    <row r="125" spans="1:9" x14ac:dyDescent="0.25">
      <c r="A125" s="132" t="s">
        <v>52</v>
      </c>
      <c r="B125" s="133"/>
      <c r="C125" s="134"/>
      <c r="D125" s="30" t="s">
        <v>9</v>
      </c>
      <c r="E125" s="84">
        <f>E126+0</f>
        <v>1064.25</v>
      </c>
      <c r="F125" s="84">
        <f t="shared" si="41"/>
        <v>1730</v>
      </c>
      <c r="G125" s="84">
        <f t="shared" si="41"/>
        <v>3092.52</v>
      </c>
      <c r="H125" s="37">
        <f t="shared" si="21"/>
        <v>290.58210007047217</v>
      </c>
      <c r="I125" s="37">
        <f t="shared" si="22"/>
        <v>178.75838150289016</v>
      </c>
    </row>
    <row r="126" spans="1:9" x14ac:dyDescent="0.25">
      <c r="A126" s="32">
        <v>3</v>
      </c>
      <c r="B126" s="33"/>
      <c r="C126" s="34"/>
      <c r="D126" s="31" t="s">
        <v>13</v>
      </c>
      <c r="E126" s="84">
        <f>E127+0</f>
        <v>1064.25</v>
      </c>
      <c r="F126" s="84">
        <f t="shared" si="41"/>
        <v>1730</v>
      </c>
      <c r="G126" s="84">
        <f t="shared" si="41"/>
        <v>3092.52</v>
      </c>
      <c r="H126" s="37">
        <f t="shared" si="21"/>
        <v>290.58210007047217</v>
      </c>
      <c r="I126" s="37">
        <f t="shared" si="22"/>
        <v>178.75838150289016</v>
      </c>
    </row>
    <row r="127" spans="1:9" ht="25.5" customHeight="1" x14ac:dyDescent="0.25">
      <c r="A127" s="32">
        <v>32</v>
      </c>
      <c r="B127" s="33"/>
      <c r="C127" s="34"/>
      <c r="D127" s="31" t="s">
        <v>25</v>
      </c>
      <c r="E127" s="84">
        <v>1064.25</v>
      </c>
      <c r="F127" s="85">
        <v>1730</v>
      </c>
      <c r="G127" s="84">
        <v>3092.52</v>
      </c>
      <c r="H127" s="37">
        <f t="shared" si="21"/>
        <v>290.58210007047217</v>
      </c>
      <c r="I127" s="37">
        <f t="shared" si="22"/>
        <v>178.75838150289016</v>
      </c>
    </row>
    <row r="128" spans="1:9" ht="23.25" customHeight="1" x14ac:dyDescent="0.25">
      <c r="A128" s="142" t="s">
        <v>80</v>
      </c>
      <c r="B128" s="143"/>
      <c r="C128" s="144"/>
      <c r="D128" s="29" t="s">
        <v>81</v>
      </c>
      <c r="E128" s="83">
        <f>E129+E132</f>
        <v>26891.46</v>
      </c>
      <c r="F128" s="83">
        <f t="shared" ref="F128:G128" si="42">F129+F132</f>
        <v>0</v>
      </c>
      <c r="G128" s="83">
        <f t="shared" si="42"/>
        <v>0</v>
      </c>
      <c r="H128" s="37">
        <f t="shared" si="21"/>
        <v>0</v>
      </c>
      <c r="I128" s="37">
        <v>0</v>
      </c>
    </row>
    <row r="129" spans="1:9" x14ac:dyDescent="0.25">
      <c r="A129" s="132" t="s">
        <v>52</v>
      </c>
      <c r="B129" s="133"/>
      <c r="C129" s="134"/>
      <c r="D129" s="30" t="s">
        <v>9</v>
      </c>
      <c r="E129" s="84">
        <f>E130+0</f>
        <v>9386.67</v>
      </c>
      <c r="F129" s="84">
        <f t="shared" ref="F129:G130" si="43">F130+0</f>
        <v>0</v>
      </c>
      <c r="G129" s="84">
        <f t="shared" si="43"/>
        <v>0</v>
      </c>
      <c r="H129" s="37">
        <f t="shared" si="21"/>
        <v>0</v>
      </c>
      <c r="I129" s="37">
        <v>0</v>
      </c>
    </row>
    <row r="130" spans="1:9" x14ac:dyDescent="0.25">
      <c r="A130" s="32">
        <v>3</v>
      </c>
      <c r="B130" s="33"/>
      <c r="C130" s="34"/>
      <c r="D130" s="31" t="s">
        <v>13</v>
      </c>
      <c r="E130" s="84">
        <f>E131+0</f>
        <v>9386.67</v>
      </c>
      <c r="F130" s="84">
        <f t="shared" si="43"/>
        <v>0</v>
      </c>
      <c r="G130" s="84">
        <f t="shared" si="43"/>
        <v>0</v>
      </c>
      <c r="H130" s="37">
        <f t="shared" si="21"/>
        <v>0</v>
      </c>
      <c r="I130" s="37">
        <v>0</v>
      </c>
    </row>
    <row r="131" spans="1:9" ht="25.5" customHeight="1" x14ac:dyDescent="0.25">
      <c r="A131" s="32">
        <v>31</v>
      </c>
      <c r="B131" s="33"/>
      <c r="C131" s="34"/>
      <c r="D131" s="31" t="s">
        <v>14</v>
      </c>
      <c r="E131" s="84">
        <v>9386.67</v>
      </c>
      <c r="F131" s="85">
        <v>0</v>
      </c>
      <c r="G131" s="85">
        <v>0</v>
      </c>
      <c r="H131" s="37">
        <f t="shared" si="21"/>
        <v>0</v>
      </c>
      <c r="I131" s="37">
        <v>0</v>
      </c>
    </row>
    <row r="132" spans="1:9" ht="25.5" x14ac:dyDescent="0.25">
      <c r="A132" s="132" t="s">
        <v>58</v>
      </c>
      <c r="B132" s="133"/>
      <c r="C132" s="134"/>
      <c r="D132" s="30" t="s">
        <v>38</v>
      </c>
      <c r="E132" s="84">
        <f>E133+0</f>
        <v>17504.79</v>
      </c>
      <c r="F132" s="84">
        <f t="shared" ref="F132:G132" si="44">F133+0</f>
        <v>0</v>
      </c>
      <c r="G132" s="84">
        <f t="shared" si="44"/>
        <v>0</v>
      </c>
      <c r="H132" s="37">
        <f t="shared" si="21"/>
        <v>0</v>
      </c>
      <c r="I132" s="37">
        <v>0</v>
      </c>
    </row>
    <row r="133" spans="1:9" x14ac:dyDescent="0.25">
      <c r="A133" s="32">
        <v>3</v>
      </c>
      <c r="B133" s="33"/>
      <c r="C133" s="34"/>
      <c r="D133" s="31" t="s">
        <v>13</v>
      </c>
      <c r="E133" s="84">
        <f>E134+E135</f>
        <v>17504.79</v>
      </c>
      <c r="F133" s="84">
        <f t="shared" ref="F133:G133" si="45">F134+F135</f>
        <v>0</v>
      </c>
      <c r="G133" s="84">
        <f t="shared" si="45"/>
        <v>0</v>
      </c>
      <c r="H133" s="37">
        <f t="shared" si="21"/>
        <v>0</v>
      </c>
      <c r="I133" s="37">
        <v>0</v>
      </c>
    </row>
    <row r="134" spans="1:9" x14ac:dyDescent="0.25">
      <c r="A134" s="32">
        <v>31</v>
      </c>
      <c r="B134" s="33"/>
      <c r="C134" s="34"/>
      <c r="D134" s="31" t="s">
        <v>14</v>
      </c>
      <c r="E134" s="84">
        <v>16566.310000000001</v>
      </c>
      <c r="F134" s="85">
        <v>0</v>
      </c>
      <c r="G134" s="85">
        <v>0</v>
      </c>
      <c r="H134" s="37">
        <f t="shared" si="21"/>
        <v>0</v>
      </c>
      <c r="I134" s="37">
        <v>0</v>
      </c>
    </row>
    <row r="135" spans="1:9" ht="25.5" customHeight="1" x14ac:dyDescent="0.25">
      <c r="A135" s="32">
        <v>32</v>
      </c>
      <c r="B135" s="33"/>
      <c r="C135" s="34"/>
      <c r="D135" s="31" t="s">
        <v>25</v>
      </c>
      <c r="E135" s="84">
        <v>938.48</v>
      </c>
      <c r="F135" s="85">
        <v>0</v>
      </c>
      <c r="G135" s="86">
        <v>0</v>
      </c>
      <c r="H135" s="37">
        <f t="shared" si="21"/>
        <v>0</v>
      </c>
      <c r="I135" s="37">
        <v>0</v>
      </c>
    </row>
    <row r="136" spans="1:9" ht="23.25" customHeight="1" x14ac:dyDescent="0.25">
      <c r="A136" s="142" t="s">
        <v>82</v>
      </c>
      <c r="B136" s="143"/>
      <c r="C136" s="144"/>
      <c r="D136" s="29" t="s">
        <v>83</v>
      </c>
      <c r="E136" s="83">
        <f>E137+E140</f>
        <v>16262.26</v>
      </c>
      <c r="F136" s="83">
        <f t="shared" ref="F136:G136" si="46">F137+F140</f>
        <v>39730</v>
      </c>
      <c r="G136" s="83">
        <f t="shared" si="46"/>
        <v>25031.67</v>
      </c>
      <c r="H136" s="37">
        <f t="shared" si="21"/>
        <v>153.92491572512063</v>
      </c>
      <c r="I136" s="37">
        <f t="shared" si="22"/>
        <v>63.004455071734199</v>
      </c>
    </row>
    <row r="137" spans="1:9" x14ac:dyDescent="0.25">
      <c r="A137" s="132" t="s">
        <v>52</v>
      </c>
      <c r="B137" s="133"/>
      <c r="C137" s="134"/>
      <c r="D137" s="30" t="s">
        <v>9</v>
      </c>
      <c r="E137" s="84">
        <f>E138+0</f>
        <v>5885.01</v>
      </c>
      <c r="F137" s="84">
        <f t="shared" ref="F137:G138" si="47">F138+0</f>
        <v>21420</v>
      </c>
      <c r="G137" s="84">
        <f t="shared" si="47"/>
        <v>11517.31</v>
      </c>
      <c r="H137" s="37">
        <f t="shared" ref="H137:H143" si="48">G137/E137*100</f>
        <v>195.70586965867517</v>
      </c>
      <c r="I137" s="37">
        <f t="shared" ref="I137:I158" si="49">G137/F137*100</f>
        <v>53.768954248366008</v>
      </c>
    </row>
    <row r="138" spans="1:9" x14ac:dyDescent="0.25">
      <c r="A138" s="32">
        <v>3</v>
      </c>
      <c r="B138" s="33"/>
      <c r="C138" s="34"/>
      <c r="D138" s="31" t="s">
        <v>13</v>
      </c>
      <c r="E138" s="84">
        <f>E139+0</f>
        <v>5885.01</v>
      </c>
      <c r="F138" s="84">
        <f t="shared" si="47"/>
        <v>21420</v>
      </c>
      <c r="G138" s="84">
        <f t="shared" si="47"/>
        <v>11517.31</v>
      </c>
      <c r="H138" s="37">
        <f t="shared" si="48"/>
        <v>195.70586965867517</v>
      </c>
      <c r="I138" s="37">
        <f t="shared" si="49"/>
        <v>53.768954248366008</v>
      </c>
    </row>
    <row r="139" spans="1:9" ht="25.5" customHeight="1" x14ac:dyDescent="0.25">
      <c r="A139" s="32">
        <v>31</v>
      </c>
      <c r="B139" s="33"/>
      <c r="C139" s="34"/>
      <c r="D139" s="31" t="s">
        <v>14</v>
      </c>
      <c r="E139" s="84">
        <v>5885.01</v>
      </c>
      <c r="F139" s="85">
        <v>21420</v>
      </c>
      <c r="G139" s="85">
        <v>11517.31</v>
      </c>
      <c r="H139" s="37">
        <f t="shared" si="48"/>
        <v>195.70586965867517</v>
      </c>
      <c r="I139" s="37">
        <f t="shared" si="49"/>
        <v>53.768954248366008</v>
      </c>
    </row>
    <row r="140" spans="1:9" ht="25.5" x14ac:dyDescent="0.25">
      <c r="A140" s="132" t="s">
        <v>58</v>
      </c>
      <c r="B140" s="133"/>
      <c r="C140" s="134"/>
      <c r="D140" s="30" t="s">
        <v>38</v>
      </c>
      <c r="E140" s="84">
        <f>E141+0</f>
        <v>10377.25</v>
      </c>
      <c r="F140" s="84">
        <f t="shared" ref="F140:G140" si="50">F141+0</f>
        <v>18310</v>
      </c>
      <c r="G140" s="84">
        <f t="shared" si="50"/>
        <v>13514.359999999999</v>
      </c>
      <c r="H140" s="37">
        <f t="shared" si="48"/>
        <v>130.23064877496446</v>
      </c>
      <c r="I140" s="37">
        <f t="shared" si="49"/>
        <v>73.808629164391036</v>
      </c>
    </row>
    <row r="141" spans="1:9" x14ac:dyDescent="0.25">
      <c r="A141" s="32">
        <v>3</v>
      </c>
      <c r="B141" s="33"/>
      <c r="C141" s="34"/>
      <c r="D141" s="31" t="s">
        <v>13</v>
      </c>
      <c r="E141" s="84">
        <f>E142+E143</f>
        <v>10377.25</v>
      </c>
      <c r="F141" s="84">
        <f t="shared" ref="F141:G141" si="51">F142+F143</f>
        <v>18310</v>
      </c>
      <c r="G141" s="84">
        <f t="shared" si="51"/>
        <v>13514.359999999999</v>
      </c>
      <c r="H141" s="37">
        <f t="shared" si="48"/>
        <v>130.23064877496446</v>
      </c>
      <c r="I141" s="37">
        <f t="shared" si="49"/>
        <v>73.808629164391036</v>
      </c>
    </row>
    <row r="142" spans="1:9" x14ac:dyDescent="0.25">
      <c r="A142" s="32">
        <v>31</v>
      </c>
      <c r="B142" s="33"/>
      <c r="C142" s="34"/>
      <c r="D142" s="31" t="s">
        <v>14</v>
      </c>
      <c r="E142" s="84">
        <v>9958.33</v>
      </c>
      <c r="F142" s="85">
        <v>16320</v>
      </c>
      <c r="G142" s="85">
        <v>12854.88</v>
      </c>
      <c r="H142" s="37">
        <f t="shared" si="48"/>
        <v>129.08670429680478</v>
      </c>
      <c r="I142" s="37">
        <f t="shared" si="49"/>
        <v>78.767647058823513</v>
      </c>
    </row>
    <row r="143" spans="1:9" x14ac:dyDescent="0.25">
      <c r="A143" s="32">
        <v>32</v>
      </c>
      <c r="B143" s="33"/>
      <c r="C143" s="34"/>
      <c r="D143" s="31" t="s">
        <v>25</v>
      </c>
      <c r="E143" s="84">
        <v>418.92</v>
      </c>
      <c r="F143" s="85">
        <v>1990</v>
      </c>
      <c r="G143" s="87">
        <v>659.48</v>
      </c>
      <c r="H143" s="37">
        <f t="shared" si="48"/>
        <v>157.42385180941469</v>
      </c>
      <c r="I143" s="37">
        <f t="shared" si="49"/>
        <v>33.139698492462308</v>
      </c>
    </row>
    <row r="144" spans="1:9" ht="23.25" customHeight="1" x14ac:dyDescent="0.25">
      <c r="A144" s="142" t="s">
        <v>128</v>
      </c>
      <c r="B144" s="143"/>
      <c r="C144" s="144"/>
      <c r="D144" s="101" t="s">
        <v>130</v>
      </c>
      <c r="E144" s="83">
        <f>E145+E148</f>
        <v>0</v>
      </c>
      <c r="F144" s="83">
        <f t="shared" ref="F144:G144" si="52">F145+F148</f>
        <v>2940</v>
      </c>
      <c r="G144" s="83">
        <f t="shared" si="52"/>
        <v>2938.4500000000003</v>
      </c>
      <c r="H144" s="37">
        <v>0</v>
      </c>
      <c r="I144" s="37">
        <f t="shared" si="49"/>
        <v>99.947278911564624</v>
      </c>
    </row>
    <row r="145" spans="1:9" x14ac:dyDescent="0.25">
      <c r="A145" s="132" t="s">
        <v>52</v>
      </c>
      <c r="B145" s="133"/>
      <c r="C145" s="134"/>
      <c r="D145" s="96" t="s">
        <v>9</v>
      </c>
      <c r="E145" s="84">
        <f>E146+0</f>
        <v>0</v>
      </c>
      <c r="F145" s="84">
        <f t="shared" ref="F145:G146" si="53">F146+0</f>
        <v>700</v>
      </c>
      <c r="G145" s="84">
        <f t="shared" si="53"/>
        <v>703.34</v>
      </c>
      <c r="H145" s="37">
        <v>0</v>
      </c>
      <c r="I145" s="37">
        <f t="shared" si="49"/>
        <v>100.47714285714287</v>
      </c>
    </row>
    <row r="146" spans="1:9" x14ac:dyDescent="0.25">
      <c r="A146" s="98">
        <v>3</v>
      </c>
      <c r="B146" s="99"/>
      <c r="C146" s="100"/>
      <c r="D146" s="97" t="s">
        <v>13</v>
      </c>
      <c r="E146" s="84">
        <f>E147+0</f>
        <v>0</v>
      </c>
      <c r="F146" s="84">
        <f t="shared" si="53"/>
        <v>700</v>
      </c>
      <c r="G146" s="84">
        <f t="shared" si="53"/>
        <v>703.34</v>
      </c>
      <c r="H146" s="37">
        <v>0</v>
      </c>
      <c r="I146" s="37">
        <f t="shared" si="49"/>
        <v>100.47714285714287</v>
      </c>
    </row>
    <row r="147" spans="1:9" ht="25.5" customHeight="1" x14ac:dyDescent="0.25">
      <c r="A147" s="98">
        <v>38</v>
      </c>
      <c r="B147" s="99"/>
      <c r="C147" s="100"/>
      <c r="D147" s="97" t="s">
        <v>115</v>
      </c>
      <c r="E147" s="84">
        <v>0</v>
      </c>
      <c r="F147" s="85">
        <v>700</v>
      </c>
      <c r="G147" s="85">
        <v>703.34</v>
      </c>
      <c r="H147" s="37">
        <v>0</v>
      </c>
      <c r="I147" s="37">
        <f t="shared" si="49"/>
        <v>100.47714285714287</v>
      </c>
    </row>
    <row r="148" spans="1:9" ht="25.5" x14ac:dyDescent="0.25">
      <c r="A148" s="132" t="s">
        <v>58</v>
      </c>
      <c r="B148" s="133"/>
      <c r="C148" s="134"/>
      <c r="D148" s="96" t="s">
        <v>38</v>
      </c>
      <c r="E148" s="84">
        <f>E149+0</f>
        <v>0</v>
      </c>
      <c r="F148" s="84">
        <f t="shared" ref="F148:G149" si="54">F149+0</f>
        <v>2240</v>
      </c>
      <c r="G148" s="84">
        <f t="shared" si="54"/>
        <v>2235.11</v>
      </c>
      <c r="H148" s="37">
        <v>0</v>
      </c>
      <c r="I148" s="37">
        <f t="shared" si="49"/>
        <v>99.781696428571436</v>
      </c>
    </row>
    <row r="149" spans="1:9" x14ac:dyDescent="0.25">
      <c r="A149" s="98">
        <v>3</v>
      </c>
      <c r="B149" s="99"/>
      <c r="C149" s="100"/>
      <c r="D149" s="97" t="s">
        <v>13</v>
      </c>
      <c r="E149" s="84">
        <f>E150+0</f>
        <v>0</v>
      </c>
      <c r="F149" s="84">
        <f t="shared" si="54"/>
        <v>2240</v>
      </c>
      <c r="G149" s="84">
        <f t="shared" si="54"/>
        <v>2235.11</v>
      </c>
      <c r="H149" s="37">
        <v>0</v>
      </c>
      <c r="I149" s="37">
        <f t="shared" si="49"/>
        <v>99.781696428571436</v>
      </c>
    </row>
    <row r="150" spans="1:9" x14ac:dyDescent="0.25">
      <c r="A150" s="98">
        <v>38</v>
      </c>
      <c r="B150" s="99"/>
      <c r="C150" s="100"/>
      <c r="D150" s="97" t="s">
        <v>115</v>
      </c>
      <c r="E150" s="84">
        <v>0</v>
      </c>
      <c r="F150" s="85">
        <v>2240</v>
      </c>
      <c r="G150" s="85">
        <v>2235.11</v>
      </c>
      <c r="H150" s="37">
        <v>0</v>
      </c>
      <c r="I150" s="37">
        <f t="shared" si="49"/>
        <v>99.781696428571436</v>
      </c>
    </row>
    <row r="151" spans="1:9" ht="23.25" customHeight="1" x14ac:dyDescent="0.25">
      <c r="A151" s="142" t="s">
        <v>129</v>
      </c>
      <c r="B151" s="143"/>
      <c r="C151" s="144"/>
      <c r="D151" s="101" t="s">
        <v>131</v>
      </c>
      <c r="E151" s="83">
        <f>E152+E155</f>
        <v>0</v>
      </c>
      <c r="F151" s="83">
        <f t="shared" ref="F151:G151" si="55">F152+F155</f>
        <v>14630</v>
      </c>
      <c r="G151" s="83">
        <f t="shared" si="55"/>
        <v>14137.35</v>
      </c>
      <c r="H151" s="37">
        <v>0</v>
      </c>
      <c r="I151" s="37">
        <f t="shared" si="49"/>
        <v>96.632604237867398</v>
      </c>
    </row>
    <row r="152" spans="1:9" x14ac:dyDescent="0.25">
      <c r="A152" s="132" t="s">
        <v>52</v>
      </c>
      <c r="B152" s="133"/>
      <c r="C152" s="134"/>
      <c r="D152" s="96" t="s">
        <v>9</v>
      </c>
      <c r="E152" s="84">
        <f>E153+0</f>
        <v>0</v>
      </c>
      <c r="F152" s="84">
        <f t="shared" ref="F152:G153" si="56">F153+0</f>
        <v>3360</v>
      </c>
      <c r="G152" s="84">
        <f t="shared" si="56"/>
        <v>0</v>
      </c>
      <c r="H152" s="37">
        <v>0</v>
      </c>
      <c r="I152" s="37">
        <f t="shared" si="49"/>
        <v>0</v>
      </c>
    </row>
    <row r="153" spans="1:9" x14ac:dyDescent="0.25">
      <c r="A153" s="98">
        <v>3</v>
      </c>
      <c r="B153" s="99"/>
      <c r="C153" s="100"/>
      <c r="D153" s="97" t="s">
        <v>13</v>
      </c>
      <c r="E153" s="84">
        <f>E154+0</f>
        <v>0</v>
      </c>
      <c r="F153" s="84">
        <f t="shared" si="56"/>
        <v>3360</v>
      </c>
      <c r="G153" s="84">
        <f t="shared" si="56"/>
        <v>0</v>
      </c>
      <c r="H153" s="37">
        <v>0</v>
      </c>
      <c r="I153" s="37">
        <f t="shared" si="49"/>
        <v>0</v>
      </c>
    </row>
    <row r="154" spans="1:9" ht="25.5" customHeight="1" x14ac:dyDescent="0.25">
      <c r="A154" s="98">
        <v>31</v>
      </c>
      <c r="B154" s="99"/>
      <c r="C154" s="100"/>
      <c r="D154" s="97" t="s">
        <v>14</v>
      </c>
      <c r="E154" s="84">
        <v>0</v>
      </c>
      <c r="F154" s="85">
        <v>3360</v>
      </c>
      <c r="G154" s="85">
        <v>0</v>
      </c>
      <c r="H154" s="37">
        <v>0</v>
      </c>
      <c r="I154" s="37">
        <f t="shared" si="49"/>
        <v>0</v>
      </c>
    </row>
    <row r="155" spans="1:9" ht="25.5" x14ac:dyDescent="0.25">
      <c r="A155" s="132" t="s">
        <v>58</v>
      </c>
      <c r="B155" s="133"/>
      <c r="C155" s="134"/>
      <c r="D155" s="96" t="s">
        <v>38</v>
      </c>
      <c r="E155" s="84">
        <f>E156+0</f>
        <v>0</v>
      </c>
      <c r="F155" s="84">
        <f t="shared" ref="F155:G155" si="57">F156+0</f>
        <v>11270</v>
      </c>
      <c r="G155" s="84">
        <f t="shared" si="57"/>
        <v>14137.35</v>
      </c>
      <c r="H155" s="37">
        <v>0</v>
      </c>
      <c r="I155" s="37">
        <f t="shared" si="49"/>
        <v>125.44232475598935</v>
      </c>
    </row>
    <row r="156" spans="1:9" x14ac:dyDescent="0.25">
      <c r="A156" s="98">
        <v>3</v>
      </c>
      <c r="B156" s="99"/>
      <c r="C156" s="100"/>
      <c r="D156" s="97" t="s">
        <v>13</v>
      </c>
      <c r="E156" s="84">
        <f>E157+E158</f>
        <v>0</v>
      </c>
      <c r="F156" s="84">
        <f t="shared" ref="F156:G156" si="58">F157+F158</f>
        <v>11270</v>
      </c>
      <c r="G156" s="84">
        <f t="shared" si="58"/>
        <v>14137.35</v>
      </c>
      <c r="H156" s="37">
        <v>0</v>
      </c>
      <c r="I156" s="37">
        <f t="shared" si="49"/>
        <v>125.44232475598935</v>
      </c>
    </row>
    <row r="157" spans="1:9" x14ac:dyDescent="0.25">
      <c r="A157" s="98">
        <v>31</v>
      </c>
      <c r="B157" s="99"/>
      <c r="C157" s="100"/>
      <c r="D157" s="97" t="s">
        <v>14</v>
      </c>
      <c r="E157" s="84">
        <v>0</v>
      </c>
      <c r="F157" s="85">
        <v>10650</v>
      </c>
      <c r="G157" s="85">
        <v>13984.06</v>
      </c>
      <c r="H157" s="37">
        <v>0</v>
      </c>
      <c r="I157" s="37">
        <f t="shared" si="49"/>
        <v>131.30572769953051</v>
      </c>
    </row>
    <row r="158" spans="1:9" x14ac:dyDescent="0.25">
      <c r="A158" s="98">
        <v>32</v>
      </c>
      <c r="B158" s="99"/>
      <c r="C158" s="100"/>
      <c r="D158" s="97" t="s">
        <v>25</v>
      </c>
      <c r="E158" s="84">
        <v>0</v>
      </c>
      <c r="F158" s="85">
        <v>620</v>
      </c>
      <c r="G158" s="87">
        <v>153.29</v>
      </c>
      <c r="H158" s="37">
        <v>0</v>
      </c>
      <c r="I158" s="37">
        <f t="shared" si="49"/>
        <v>24.724193548387095</v>
      </c>
    </row>
  </sheetData>
  <mergeCells count="71">
    <mergeCell ref="A155:C155"/>
    <mergeCell ref="A151:C151"/>
    <mergeCell ref="A152:C152"/>
    <mergeCell ref="A144:C144"/>
    <mergeCell ref="A145:C145"/>
    <mergeCell ref="A148:C148"/>
    <mergeCell ref="A47:C47"/>
    <mergeCell ref="A48:C48"/>
    <mergeCell ref="A67:C67"/>
    <mergeCell ref="A72:C72"/>
    <mergeCell ref="A49:C49"/>
    <mergeCell ref="A50:C50"/>
    <mergeCell ref="A51:C51"/>
    <mergeCell ref="A61:C61"/>
    <mergeCell ref="A66:C66"/>
    <mergeCell ref="A52:C52"/>
    <mergeCell ref="A53:C53"/>
    <mergeCell ref="A54:C54"/>
    <mergeCell ref="A55:C55"/>
    <mergeCell ref="A56:C56"/>
    <mergeCell ref="A87:C87"/>
    <mergeCell ref="A90:C90"/>
    <mergeCell ref="A111:C111"/>
    <mergeCell ref="A78:C78"/>
    <mergeCell ref="A79:C79"/>
    <mergeCell ref="A83:C83"/>
    <mergeCell ref="A86:C86"/>
    <mergeCell ref="A93:C93"/>
    <mergeCell ref="A94:C94"/>
    <mergeCell ref="A114:C114"/>
    <mergeCell ref="A91:C91"/>
    <mergeCell ref="A92:C92"/>
    <mergeCell ref="A117:C117"/>
    <mergeCell ref="A95:C95"/>
    <mergeCell ref="A96:C96"/>
    <mergeCell ref="A101:C101"/>
    <mergeCell ref="A104:C104"/>
    <mergeCell ref="A108:C108"/>
    <mergeCell ref="A137:C137"/>
    <mergeCell ref="A140:C140"/>
    <mergeCell ref="A118:C118"/>
    <mergeCell ref="A121:C121"/>
    <mergeCell ref="A124:C124"/>
    <mergeCell ref="A125:C125"/>
    <mergeCell ref="A128:C128"/>
    <mergeCell ref="A129:C129"/>
    <mergeCell ref="A132:C132"/>
    <mergeCell ref="A136:C136"/>
    <mergeCell ref="A35:C35"/>
    <mergeCell ref="A26:C26"/>
    <mergeCell ref="A37:C37"/>
    <mergeCell ref="A39:C39"/>
    <mergeCell ref="A12:C12"/>
    <mergeCell ref="A13:C13"/>
    <mergeCell ref="A17:C17"/>
    <mergeCell ref="A75:C75"/>
    <mergeCell ref="A1:I1"/>
    <mergeCell ref="A3:I3"/>
    <mergeCell ref="A6:C6"/>
    <mergeCell ref="A10:C10"/>
    <mergeCell ref="A11:C11"/>
    <mergeCell ref="A4:I4"/>
    <mergeCell ref="A8:C8"/>
    <mergeCell ref="A9:C9"/>
    <mergeCell ref="A21:C21"/>
    <mergeCell ref="A24:C24"/>
    <mergeCell ref="A33:C33"/>
    <mergeCell ref="A41:C41"/>
    <mergeCell ref="A46:C46"/>
    <mergeCell ref="A28:C28"/>
    <mergeCell ref="A30:C30"/>
  </mergeCell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SAŽETAK</vt:lpstr>
      <vt:lpstr>Rashodi prema funkcijskoj kl</vt:lpstr>
      <vt:lpstr> Račun prihoda i rashoda</vt:lpstr>
      <vt:lpstr>Račun financiranja</vt:lpstr>
      <vt:lpstr>POSEBNI DIO</vt:lpstr>
      <vt:lpstr>List2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Računovodstvo</cp:lastModifiedBy>
  <cp:lastPrinted>2024-03-15T10:48:48Z</cp:lastPrinted>
  <dcterms:created xsi:type="dcterms:W3CDTF">2022-08-12T12:51:27Z</dcterms:created>
  <dcterms:modified xsi:type="dcterms:W3CDTF">2024-03-15T11:00:28Z</dcterms:modified>
</cp:coreProperties>
</file>