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849525CA-3694-473D-8078-C8B5C7774D9F}" xr6:coauthVersionLast="37" xr6:coauthVersionMax="37" xr10:uidLastSave="{00000000-0000-0000-0000-000000000000}"/>
  <bookViews>
    <workbookView xWindow="0" yWindow="0" windowWidth="23040" windowHeight="9060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7" l="1"/>
  <c r="I16" i="7"/>
  <c r="I19" i="7"/>
  <c r="I20" i="7"/>
  <c r="I23" i="7"/>
  <c r="I29" i="7"/>
  <c r="I30" i="7"/>
  <c r="I31" i="7"/>
  <c r="I34" i="7"/>
  <c r="I35" i="7"/>
  <c r="I38" i="7"/>
  <c r="I39" i="7"/>
  <c r="I42" i="7"/>
  <c r="I46" i="7"/>
  <c r="I47" i="7"/>
  <c r="I50" i="7"/>
  <c r="I55" i="7"/>
  <c r="I60" i="7"/>
  <c r="I62" i="7"/>
  <c r="I66" i="7"/>
  <c r="I69" i="7"/>
  <c r="I72" i="7"/>
  <c r="I76" i="7"/>
  <c r="I77" i="7"/>
  <c r="I84" i="7"/>
  <c r="I88" i="7"/>
  <c r="I89" i="7"/>
  <c r="I93" i="7"/>
  <c r="I95" i="7"/>
  <c r="I98" i="7"/>
  <c r="I101" i="7"/>
  <c r="I102" i="7"/>
  <c r="I105" i="7"/>
  <c r="I108" i="7"/>
  <c r="I110" i="7"/>
  <c r="I111" i="7"/>
  <c r="I115" i="7"/>
  <c r="I118" i="7"/>
  <c r="I122" i="7"/>
  <c r="I134" i="7"/>
  <c r="I137" i="7"/>
  <c r="I138" i="7"/>
  <c r="I142" i="7"/>
  <c r="I145" i="7"/>
  <c r="I12" i="7"/>
  <c r="H12" i="7"/>
  <c r="H15" i="7"/>
  <c r="H16" i="7"/>
  <c r="H19" i="7"/>
  <c r="H20" i="7"/>
  <c r="H23" i="7"/>
  <c r="H26" i="7"/>
  <c r="H29" i="7"/>
  <c r="H30" i="7"/>
  <c r="H34" i="7"/>
  <c r="H35" i="7"/>
  <c r="H46" i="7"/>
  <c r="H47" i="7"/>
  <c r="H50" i="7"/>
  <c r="H51" i="7"/>
  <c r="H65" i="7"/>
  <c r="H66" i="7"/>
  <c r="H69" i="7"/>
  <c r="H77" i="7"/>
  <c r="H88" i="7"/>
  <c r="H89" i="7"/>
  <c r="H95" i="7"/>
  <c r="H102" i="7"/>
  <c r="H105" i="7"/>
  <c r="H110" i="7"/>
  <c r="H111" i="7"/>
  <c r="H118" i="7"/>
  <c r="H119" i="7"/>
  <c r="H122" i="7"/>
  <c r="H126" i="7"/>
  <c r="H129" i="7"/>
  <c r="H130" i="7"/>
  <c r="G121" i="7"/>
  <c r="G120" i="7"/>
  <c r="G119" i="7" s="1"/>
  <c r="G109" i="7"/>
  <c r="G94" i="7"/>
  <c r="H94" i="7" s="1"/>
  <c r="G92" i="7"/>
  <c r="G71" i="7"/>
  <c r="G70" i="7"/>
  <c r="G67" i="7"/>
  <c r="H67" i="7" s="1"/>
  <c r="G68" i="7"/>
  <c r="G25" i="7"/>
  <c r="H25" i="7" s="1"/>
  <c r="G22" i="7"/>
  <c r="I22" i="7" s="1"/>
  <c r="G24" i="7" l="1"/>
  <c r="H24" i="7" s="1"/>
  <c r="H68" i="7"/>
  <c r="H121" i="7"/>
  <c r="H120" i="7"/>
  <c r="H22" i="7"/>
  <c r="G63" i="7"/>
  <c r="G21" i="7"/>
  <c r="I14" i="3"/>
  <c r="I15" i="3"/>
  <c r="I16" i="3"/>
  <c r="I20" i="3"/>
  <c r="I22" i="3"/>
  <c r="I23" i="3"/>
  <c r="I25" i="3"/>
  <c r="I26" i="3"/>
  <c r="H25" i="3"/>
  <c r="H26" i="3"/>
  <c r="H16" i="1"/>
  <c r="F12" i="3"/>
  <c r="F19" i="3"/>
  <c r="I19" i="3" s="1"/>
  <c r="F24" i="3"/>
  <c r="I37" i="3"/>
  <c r="I38" i="3"/>
  <c r="I39" i="3"/>
  <c r="I40" i="3"/>
  <c r="I41" i="3"/>
  <c r="I43" i="3"/>
  <c r="I44" i="3"/>
  <c r="I45" i="3"/>
  <c r="I46" i="3"/>
  <c r="I48" i="3"/>
  <c r="I49" i="3"/>
  <c r="I50" i="3"/>
  <c r="I51" i="3"/>
  <c r="I53" i="3"/>
  <c r="I54" i="3"/>
  <c r="I55" i="3"/>
  <c r="I57" i="3"/>
  <c r="I59" i="3"/>
  <c r="I61" i="3"/>
  <c r="I62" i="3"/>
  <c r="I65" i="3"/>
  <c r="I67" i="3"/>
  <c r="I68" i="3"/>
  <c r="I69" i="3"/>
  <c r="I70" i="3"/>
  <c r="I71" i="3"/>
  <c r="I72" i="3"/>
  <c r="H53" i="3"/>
  <c r="H54" i="3"/>
  <c r="H57" i="3"/>
  <c r="H67" i="3"/>
  <c r="H69" i="3"/>
  <c r="H70" i="3"/>
  <c r="H37" i="3"/>
  <c r="H38" i="3"/>
  <c r="H39" i="3"/>
  <c r="H40" i="3"/>
  <c r="H41" i="3"/>
  <c r="H43" i="3"/>
  <c r="H44" i="3"/>
  <c r="H45" i="3"/>
  <c r="H46" i="3"/>
  <c r="H47" i="3"/>
  <c r="H48" i="3"/>
  <c r="H49" i="3"/>
  <c r="H50" i="3"/>
  <c r="H51" i="3"/>
  <c r="F21" i="3"/>
  <c r="G11" i="7"/>
  <c r="F41" i="7"/>
  <c r="I41" i="7" s="1"/>
  <c r="G37" i="7"/>
  <c r="I37" i="7" s="1"/>
  <c r="F37" i="7"/>
  <c r="F36" i="7" s="1"/>
  <c r="G36" i="7"/>
  <c r="I36" i="7" s="1"/>
  <c r="G144" i="7"/>
  <c r="F144" i="7"/>
  <c r="F143" i="7" s="1"/>
  <c r="E144" i="7"/>
  <c r="E143" i="7" s="1"/>
  <c r="G141" i="7"/>
  <c r="I141" i="7" s="1"/>
  <c r="F141" i="7"/>
  <c r="F140" i="7" s="1"/>
  <c r="F139" i="7" s="1"/>
  <c r="E141" i="7"/>
  <c r="E140" i="7" s="1"/>
  <c r="E139" i="7" s="1"/>
  <c r="F121" i="7"/>
  <c r="F120" i="7" s="1"/>
  <c r="F97" i="7"/>
  <c r="I97" i="7" s="1"/>
  <c r="F94" i="7"/>
  <c r="I94" i="7" s="1"/>
  <c r="F92" i="7"/>
  <c r="I92" i="7" s="1"/>
  <c r="F71" i="7"/>
  <c r="I71" i="7" s="1"/>
  <c r="F68" i="7"/>
  <c r="I68" i="7" s="1"/>
  <c r="F65" i="7"/>
  <c r="I65" i="7" s="1"/>
  <c r="F58" i="7"/>
  <c r="I58" i="7" s="1"/>
  <c r="F61" i="7"/>
  <c r="I61" i="7" s="1"/>
  <c r="F59" i="7"/>
  <c r="I59" i="7" s="1"/>
  <c r="F56" i="7"/>
  <c r="F54" i="7"/>
  <c r="I54" i="7" s="1"/>
  <c r="F10" i="7"/>
  <c r="F119" i="7" l="1"/>
  <c r="I119" i="7" s="1"/>
  <c r="I120" i="7"/>
  <c r="G140" i="7"/>
  <c r="F96" i="7"/>
  <c r="I96" i="7" s="1"/>
  <c r="I121" i="7"/>
  <c r="F67" i="7"/>
  <c r="I67" i="7" s="1"/>
  <c r="F40" i="7"/>
  <c r="F53" i="7"/>
  <c r="F70" i="7"/>
  <c r="I70" i="7" s="1"/>
  <c r="G143" i="7"/>
  <c r="I143" i="7" s="1"/>
  <c r="I144" i="7"/>
  <c r="G10" i="7"/>
  <c r="I11" i="7"/>
  <c r="H11" i="7"/>
  <c r="H21" i="7"/>
  <c r="I21" i="7"/>
  <c r="L13" i="1"/>
  <c r="L11" i="1"/>
  <c r="K14" i="1"/>
  <c r="K15" i="1"/>
  <c r="K11" i="1"/>
  <c r="E24" i="3"/>
  <c r="I10" i="7" l="1"/>
  <c r="I140" i="7"/>
  <c r="G139" i="7"/>
  <c r="I139" i="7" s="1"/>
  <c r="I53" i="7"/>
  <c r="F52" i="7"/>
  <c r="I40" i="7"/>
  <c r="E10" i="7"/>
  <c r="H10" i="7" s="1"/>
  <c r="F128" i="7"/>
  <c r="F127" i="7" s="1"/>
  <c r="G128" i="7"/>
  <c r="F125" i="7"/>
  <c r="F124" i="7" s="1"/>
  <c r="G125" i="7"/>
  <c r="F136" i="7"/>
  <c r="F135" i="7" s="1"/>
  <c r="G136" i="7"/>
  <c r="F133" i="7"/>
  <c r="F132" i="7" s="1"/>
  <c r="G133" i="7"/>
  <c r="E136" i="7"/>
  <c r="E135" i="7" s="1"/>
  <c r="E133" i="7"/>
  <c r="E132" i="7" s="1"/>
  <c r="E128" i="7"/>
  <c r="E127" i="7" s="1"/>
  <c r="E125" i="7"/>
  <c r="E124" i="7" s="1"/>
  <c r="F117" i="7"/>
  <c r="F116" i="7" s="1"/>
  <c r="G117" i="7"/>
  <c r="F114" i="7"/>
  <c r="F113" i="7" s="1"/>
  <c r="G114" i="7"/>
  <c r="E117" i="7"/>
  <c r="E116" i="7" s="1"/>
  <c r="E114" i="7"/>
  <c r="E113" i="7" s="1"/>
  <c r="E103" i="7"/>
  <c r="F109" i="7"/>
  <c r="I109" i="7" s="1"/>
  <c r="F107" i="7"/>
  <c r="F106" i="7" s="1"/>
  <c r="G107" i="7"/>
  <c r="E109" i="7"/>
  <c r="H109" i="7" s="1"/>
  <c r="E107" i="7"/>
  <c r="E106" i="7" s="1"/>
  <c r="F104" i="7"/>
  <c r="F103" i="7" s="1"/>
  <c r="G104" i="7"/>
  <c r="F100" i="7"/>
  <c r="F99" i="7" s="1"/>
  <c r="G100" i="7"/>
  <c r="F91" i="7"/>
  <c r="G91" i="7"/>
  <c r="E104" i="7"/>
  <c r="E100" i="7"/>
  <c r="E99" i="7" s="1"/>
  <c r="E91" i="7"/>
  <c r="F83" i="7"/>
  <c r="F82" i="7" s="1"/>
  <c r="F81" i="7" s="1"/>
  <c r="G83" i="7"/>
  <c r="I83" i="7" s="1"/>
  <c r="G82" i="7"/>
  <c r="F87" i="7"/>
  <c r="F86" i="7" s="1"/>
  <c r="F85" i="7" s="1"/>
  <c r="G87" i="7"/>
  <c r="E87" i="7"/>
  <c r="E86" i="7" s="1"/>
  <c r="E85" i="7" s="1"/>
  <c r="E83" i="7"/>
  <c r="E82" i="7" s="1"/>
  <c r="E81" i="7" s="1"/>
  <c r="F75" i="7"/>
  <c r="F74" i="7" s="1"/>
  <c r="F73" i="7" s="1"/>
  <c r="G75" i="7"/>
  <c r="E75" i="7"/>
  <c r="E74" i="7" s="1"/>
  <c r="E73" i="7" s="1"/>
  <c r="F49" i="7"/>
  <c r="F48" i="7" s="1"/>
  <c r="G49" i="7"/>
  <c r="F45" i="7"/>
  <c r="F44" i="7" s="1"/>
  <c r="G45" i="7"/>
  <c r="E49" i="7"/>
  <c r="E48" i="7" s="1"/>
  <c r="E45" i="7"/>
  <c r="E44" i="7" s="1"/>
  <c r="E23" i="3"/>
  <c r="H23" i="3" s="1"/>
  <c r="E22" i="3"/>
  <c r="E20" i="3"/>
  <c r="H20" i="3" s="1"/>
  <c r="E19" i="3"/>
  <c r="H19" i="3" s="1"/>
  <c r="E18" i="3"/>
  <c r="H18" i="3" s="1"/>
  <c r="E17" i="3"/>
  <c r="H17" i="3" s="1"/>
  <c r="E16" i="3"/>
  <c r="H16" i="3" s="1"/>
  <c r="E14" i="3"/>
  <c r="G66" i="3"/>
  <c r="G52" i="7"/>
  <c r="I52" i="7" s="1"/>
  <c r="F32" i="7"/>
  <c r="F33" i="7"/>
  <c r="G33" i="7"/>
  <c r="E33" i="7"/>
  <c r="E32" i="7" s="1"/>
  <c r="F28" i="7"/>
  <c r="F27" i="7" s="1"/>
  <c r="G28" i="7"/>
  <c r="E28" i="7"/>
  <c r="E27" i="7" s="1"/>
  <c r="F18" i="7"/>
  <c r="F17" i="7" s="1"/>
  <c r="G18" i="7"/>
  <c r="E18" i="7"/>
  <c r="E17" i="7" s="1"/>
  <c r="E14" i="7"/>
  <c r="E13" i="7" s="1"/>
  <c r="G14" i="7"/>
  <c r="F14" i="7"/>
  <c r="F13" i="7" s="1"/>
  <c r="F9" i="7" s="1"/>
  <c r="F12" i="5"/>
  <c r="F11" i="5"/>
  <c r="E12" i="5"/>
  <c r="E11" i="5"/>
  <c r="E56" i="3"/>
  <c r="F56" i="3"/>
  <c r="G56" i="3"/>
  <c r="H22" i="3" l="1"/>
  <c r="E21" i="3"/>
  <c r="G48" i="7"/>
  <c r="I49" i="7"/>
  <c r="H49" i="7"/>
  <c r="G27" i="7"/>
  <c r="H28" i="7"/>
  <c r="I28" i="7"/>
  <c r="G81" i="7"/>
  <c r="I81" i="7" s="1"/>
  <c r="I82" i="7"/>
  <c r="G99" i="7"/>
  <c r="I100" i="7"/>
  <c r="H100" i="7"/>
  <c r="G124" i="7"/>
  <c r="H124" i="7" s="1"/>
  <c r="H125" i="7"/>
  <c r="H14" i="3"/>
  <c r="E12" i="3"/>
  <c r="I56" i="3"/>
  <c r="H56" i="3"/>
  <c r="I14" i="7"/>
  <c r="G13" i="7"/>
  <c r="H14" i="7"/>
  <c r="G74" i="7"/>
  <c r="H75" i="7"/>
  <c r="I75" i="7"/>
  <c r="G103" i="7"/>
  <c r="I104" i="7"/>
  <c r="H104" i="7"/>
  <c r="G127" i="7"/>
  <c r="H127" i="7" s="1"/>
  <c r="H128" i="7"/>
  <c r="G32" i="7"/>
  <c r="I33" i="7"/>
  <c r="H33" i="7"/>
  <c r="G44" i="7"/>
  <c r="I45" i="7"/>
  <c r="H45" i="7"/>
  <c r="G113" i="7"/>
  <c r="I113" i="7" s="1"/>
  <c r="I114" i="7"/>
  <c r="G132" i="7"/>
  <c r="I132" i="7" s="1"/>
  <c r="I133" i="7"/>
  <c r="G17" i="7"/>
  <c r="H18" i="7"/>
  <c r="I18" i="7"/>
  <c r="G86" i="7"/>
  <c r="I87" i="7"/>
  <c r="H87" i="7"/>
  <c r="I91" i="7"/>
  <c r="H91" i="7"/>
  <c r="G106" i="7"/>
  <c r="I106" i="7" s="1"/>
  <c r="I107" i="7"/>
  <c r="G116" i="7"/>
  <c r="H117" i="7"/>
  <c r="I117" i="7"/>
  <c r="G135" i="7"/>
  <c r="I135" i="7" s="1"/>
  <c r="I136" i="7"/>
  <c r="F123" i="7"/>
  <c r="G131" i="7"/>
  <c r="F131" i="7"/>
  <c r="E131" i="7"/>
  <c r="E123" i="7"/>
  <c r="F112" i="7"/>
  <c r="E112" i="7"/>
  <c r="G90" i="7"/>
  <c r="F90" i="7"/>
  <c r="E90" i="7"/>
  <c r="F43" i="7"/>
  <c r="G43" i="7"/>
  <c r="F36" i="3"/>
  <c r="G36" i="3"/>
  <c r="E36" i="3"/>
  <c r="F42" i="3"/>
  <c r="G42" i="3"/>
  <c r="E42" i="3"/>
  <c r="F52" i="3"/>
  <c r="G52" i="3"/>
  <c r="E52" i="3"/>
  <c r="F60" i="3"/>
  <c r="G60" i="3"/>
  <c r="I60" i="3" s="1"/>
  <c r="E60" i="3"/>
  <c r="F64" i="3"/>
  <c r="G64" i="3"/>
  <c r="I64" i="3" s="1"/>
  <c r="E64" i="3"/>
  <c r="F66" i="3"/>
  <c r="I66" i="3" s="1"/>
  <c r="E66" i="3"/>
  <c r="H66" i="3" s="1"/>
  <c r="G24" i="3"/>
  <c r="G21" i="3"/>
  <c r="G12" i="3"/>
  <c r="G16" i="1"/>
  <c r="G13" i="1"/>
  <c r="K13" i="1" s="1"/>
  <c r="J16" i="1"/>
  <c r="K16" i="1" s="1"/>
  <c r="F64" i="7"/>
  <c r="E64" i="7"/>
  <c r="E52" i="7"/>
  <c r="E43" i="7"/>
  <c r="E9" i="7"/>
  <c r="G85" i="7" l="1"/>
  <c r="H86" i="7"/>
  <c r="I86" i="7"/>
  <c r="F63" i="7"/>
  <c r="I63" i="7" s="1"/>
  <c r="I64" i="7"/>
  <c r="I52" i="3"/>
  <c r="H52" i="3"/>
  <c r="H43" i="7"/>
  <c r="I43" i="7"/>
  <c r="H13" i="7"/>
  <c r="I13" i="7"/>
  <c r="G9" i="7"/>
  <c r="H116" i="7"/>
  <c r="I116" i="7"/>
  <c r="I99" i="7"/>
  <c r="H99" i="7"/>
  <c r="H48" i="7"/>
  <c r="I48" i="7"/>
  <c r="H42" i="3"/>
  <c r="I42" i="3"/>
  <c r="I131" i="7"/>
  <c r="I44" i="7"/>
  <c r="H44" i="7"/>
  <c r="I103" i="7"/>
  <c r="H103" i="7"/>
  <c r="I17" i="7"/>
  <c r="H17" i="7"/>
  <c r="H12" i="3"/>
  <c r="I12" i="3"/>
  <c r="E35" i="3"/>
  <c r="G123" i="7"/>
  <c r="H123" i="7" s="1"/>
  <c r="H21" i="3"/>
  <c r="I21" i="3"/>
  <c r="I24" i="3"/>
  <c r="H24" i="3"/>
  <c r="H36" i="3"/>
  <c r="I36" i="3"/>
  <c r="G35" i="3"/>
  <c r="H32" i="7"/>
  <c r="I32" i="7"/>
  <c r="G73" i="7"/>
  <c r="H74" i="7"/>
  <c r="I74" i="7"/>
  <c r="G17" i="1"/>
  <c r="K17" i="1" s="1"/>
  <c r="H90" i="7"/>
  <c r="I90" i="7"/>
  <c r="E63" i="7"/>
  <c r="H63" i="7" s="1"/>
  <c r="H64" i="7"/>
  <c r="G112" i="7"/>
  <c r="H27" i="7"/>
  <c r="I27" i="7"/>
  <c r="E63" i="3"/>
  <c r="G63" i="3"/>
  <c r="F63" i="3"/>
  <c r="F11" i="3"/>
  <c r="E11" i="3"/>
  <c r="F35" i="3"/>
  <c r="G11" i="3"/>
  <c r="H9" i="7" l="1"/>
  <c r="G8" i="7"/>
  <c r="I9" i="7"/>
  <c r="I35" i="3"/>
  <c r="H35" i="3"/>
  <c r="I63" i="3"/>
  <c r="H63" i="3"/>
  <c r="H11" i="3"/>
  <c r="I11" i="3"/>
  <c r="E8" i="7"/>
  <c r="I112" i="7"/>
  <c r="H112" i="7"/>
  <c r="H73" i="7"/>
  <c r="I73" i="7"/>
  <c r="H85" i="7"/>
  <c r="I85" i="7"/>
  <c r="F8" i="7"/>
  <c r="I8" i="7" l="1"/>
  <c r="H8" i="7"/>
</calcChain>
</file>

<file path=xl/sharedStrings.xml><?xml version="1.0" encoding="utf-8"?>
<sst xmlns="http://schemas.openxmlformats.org/spreadsheetml/2006/main" count="356" uniqueCount="131">
  <si>
    <t>PRIHODI UKUPNO</t>
  </si>
  <si>
    <t>RASHODI UKUPNO</t>
  </si>
  <si>
    <t>RAZLIKA - VIŠAK / MANJAK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</si>
  <si>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</si>
  <si>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</si>
  <si>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</si>
  <si>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</si>
  <si>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</si>
  <si>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</si>
  <si>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</si>
  <si>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</si>
  <si>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</si>
  <si>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</si>
  <si>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</si>
  <si>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</si>
  <si>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</si>
  <si>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</si>
  <si>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</si>
  <si>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</si>
  <si>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B. RAČUN FINANCIRANJA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</si>
  <si>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</si>
  <si>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</si>
  <si>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</si>
  <si>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</si>
  <si>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</si>
  <si>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</si>
  <si>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</si>
  <si>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</si>
  <si>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</si>
  <si>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</si>
  <si>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</si>
  <si>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</si>
  <si>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</si>
  <si>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Ostali prihodi za posebne namjene</t>
  </si>
  <si>
    <t>Rashodi za nabavu proizvedene dugotrajne imovine</t>
  </si>
  <si>
    <t>Pomoći od inozemnih vlada i tijela EU</t>
  </si>
  <si>
    <t>Pomoći iz drugih proračuna</t>
  </si>
  <si>
    <t>Pomoći od izvanproračunskih korisnika</t>
  </si>
  <si>
    <t>Pomoći temeljem prijenosa EU sredstava</t>
  </si>
  <si>
    <t>Prihodi od upravnih i administrativnih pristojbi, pristojbi po posebnim propisima i naknada</t>
  </si>
  <si>
    <t>Prihodi od imovine</t>
  </si>
  <si>
    <t>Opći prihodi i primici-decentralizirana sredstva</t>
  </si>
  <si>
    <t>Prihodi od prodaje proizvoda i roba te pruženih usluga, prihodi od donacija i povrati po protestiranim jamstvima</t>
  </si>
  <si>
    <t>Donacije</t>
  </si>
  <si>
    <t>Financijski rashodi</t>
  </si>
  <si>
    <t>Naknade građanstvima i kućanstvima na temelju osiguranja i druge naknade</t>
  </si>
  <si>
    <t>09 Obrazovanje</t>
  </si>
  <si>
    <t>091 Predškolsko i osnovno obrazovanje</t>
  </si>
  <si>
    <t>PROGRAM A023109</t>
  </si>
  <si>
    <t>DJELATNOST USTANOVA OSNOVNOG ŠKOLSTVA</t>
  </si>
  <si>
    <t>Aktivnost A023109A310901</t>
  </si>
  <si>
    <t>REDOVNA DJELATNOST PRORAČUNSKIH KORISNIKA</t>
  </si>
  <si>
    <t>Izvor financiranja 11</t>
  </si>
  <si>
    <t>Izvor financiranja 12</t>
  </si>
  <si>
    <t>Izvor financiranja 31</t>
  </si>
  <si>
    <t>Izvor financiranja 43</t>
  </si>
  <si>
    <t>Izvor financiranja 51</t>
  </si>
  <si>
    <t>Izvor financiranja 55</t>
  </si>
  <si>
    <t>Izvor financiranja 56</t>
  </si>
  <si>
    <t>Izvor financiranja 61</t>
  </si>
  <si>
    <t>Aktivnost A023109A310902</t>
  </si>
  <si>
    <t>PRODUŽENI BORAVAK</t>
  </si>
  <si>
    <t>Aktivnost A023109A310903</t>
  </si>
  <si>
    <t>NABAVA DRUGIH OBRAZOVNIH MATERIJALA</t>
  </si>
  <si>
    <t>Naknade građanima i kućanstvima na temelju osiguranja i druge naknade</t>
  </si>
  <si>
    <t>Izvor financiranja 52</t>
  </si>
  <si>
    <t>Aktivnost A023109A310904</t>
  </si>
  <si>
    <t>SUFINANCIRANJE PREHRANE</t>
  </si>
  <si>
    <t>Aktivnost A023109A310905</t>
  </si>
  <si>
    <t>IZVANNASTAVNE I OSTALE AKTIVNOSTI</t>
  </si>
  <si>
    <t>Aktivnost A023109A310906</t>
  </si>
  <si>
    <t>ŠKOLA U PRIRODI</t>
  </si>
  <si>
    <t>Aktivnost A023109A310908</t>
  </si>
  <si>
    <t>POMOĆNICI U NASTAVI</t>
  </si>
  <si>
    <t>Aktivnost A023109K310901</t>
  </si>
  <si>
    <t>ODRŽAVANJE I OPREMANJE OSNOVNIH ŠKOLA</t>
  </si>
  <si>
    <t>Aktivnost A023109T310902</t>
  </si>
  <si>
    <t>ŠKOLSKA SHEMA VOĆE, POVRĆE I MLIJEČNI PROIZVODI</t>
  </si>
  <si>
    <t>Aktivnost A023109T310903</t>
  </si>
  <si>
    <t>SUFINANCIRANJE PROJEKATA PRIJAVLJENIH NA NATJEČAJE EU FONDOVA ILI PARTNERSTVA ZA EU FONDOVE</t>
  </si>
  <si>
    <t>Aktivnost A023109T310904</t>
  </si>
  <si>
    <t>POMOĆNICI U NASTVI,STRUČNI I KOMUNIKACIJSKI POSREDNICI KAO POTPORA INKL. OBRAZOVANJU FAZA IV</t>
  </si>
  <si>
    <t>Aktivnost A023109T310905</t>
  </si>
  <si>
    <t>POMOĆNICI U NASTVI,STRUČNI I KOMUNIKACIJSKI POSREDNICI KAO POTPORA INKL. OBRAZOVANJU FAZA V</t>
  </si>
  <si>
    <t>SAŽETAK  RAČUNA PRIHODA I RASHODA I RAČUNA FINANCIRANJA</t>
  </si>
  <si>
    <t>SAŽETAK RAČUNA PRIHODA I RASHODA</t>
  </si>
  <si>
    <t xml:space="preserve">OSTVARENJE/IZVRŠENJE 
1.-6.2022. </t>
  </si>
  <si>
    <t>IZVORNI PLAN ILI REBALANS 2023.*</t>
  </si>
  <si>
    <t>TEKUĆI PLAN 2023.*</t>
  </si>
  <si>
    <t xml:space="preserve">OSTVARENJE/IZVRŠENJE 
1.-6.2023. 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</si>
  <si>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</si>
  <si>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</si>
  <si>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</si>
  <si>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</si>
  <si>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</si>
  <si>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</si>
  <si>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3 RASHODI  POSLOVANJA</t>
  </si>
  <si>
    <t>4 RASHODI ZA NABAVU NEFINANCIJSKE IMOVINE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</si>
  <si>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</si>
  <si>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</si>
  <si>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</si>
  <si>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</si>
  <si>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</si>
  <si>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</si>
  <si>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</si>
  <si>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</si>
  <si>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</si>
  <si>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</si>
  <si>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</si>
  <si>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</si>
  <si>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 xml:space="preserve">OSTVARENJE/ IZVRŠENJE 
1.-6.2022. </t>
  </si>
  <si>
    <t xml:space="preserve">OSTVARENJE/ IZVRŠENJE 
1.-6.2023. </t>
  </si>
  <si>
    <t>IZVRŠENJE FINANCIJSKOG PLANA PRORAČUNSKOG KORISNIKA JEDINICE LOKALNE I PODRUČNE (REGIONALNE) SAMOUPRAVE 
ZA PRVO POLUGODIŠTE 2023. g</t>
  </si>
  <si>
    <t xml:space="preserve"> RAČUN PRIHODA I RASHODA </t>
  </si>
  <si>
    <t xml:space="preserve">IZVJEŠTAJ O PRIHODIMA I RASHODIMA PREMA EKONOMSKOJ KLASIFIKACIJI </t>
  </si>
  <si>
    <t>IZVRŠENJE 1.6.2022.</t>
  </si>
  <si>
    <t>IZVORNI PLAN ILI REBALANS 2023.</t>
  </si>
  <si>
    <t>IZVRŠENJE 1.6.2023.</t>
  </si>
  <si>
    <t>INDEKS*</t>
  </si>
  <si>
    <t>8=7/5*100</t>
  </si>
  <si>
    <t>9=7/6*100</t>
  </si>
  <si>
    <t xml:space="preserve"> IZVRŠENJE 
1.-6.2022. </t>
  </si>
  <si>
    <t xml:space="preserve"> IZVRŠENJE 
1.-6.2023. </t>
  </si>
  <si>
    <t>5=4/2*100</t>
  </si>
  <si>
    <t>6=4/3*100</t>
  </si>
  <si>
    <t>IZVJEŠTAJ RAČUNA FINANCIRANJA PREMA IZVORIMA FINANCIRANJA</t>
  </si>
  <si>
    <t>Ostali rashodi</t>
  </si>
  <si>
    <t>7=4/3*100</t>
  </si>
  <si>
    <t>7=5/3*100</t>
  </si>
  <si>
    <t>Aktivnost A023109T310906</t>
  </si>
  <si>
    <t>BESPLATNE MENSTRUALNE POTREPŠTINE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</si>
</sst>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11"/>
      <color theme="1"/>
      <name val="Times New Roman"/>
      <family val="1"/>
    </font>
    <font>
      <sz val="8"/>
      <color indexed="8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6" fillId="0" borderId="3" xfId="0" applyNumberFormat="1" applyFont="1" applyBorder="1" applyAlignment="1">
      <alignment horizontal="right"/>
    </xf>
    <xf numFmtId="0" fontId="1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3" fillId="2" borderId="4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6" fillId="2" borderId="3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4" fontId="6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center"/>
    </xf>
    <xf numFmtId="0" fontId="6" fillId="0" borderId="3" xfId="0" quotePrefix="1" applyFont="1" applyBorder="1" applyAlignment="1">
      <alignment horizontal="center" vertical="center" wrapText="1"/>
    </xf>
    <xf numFmtId="0" fontId="17" fillId="0" borderId="3" xfId="0" quotePrefix="1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17" fillId="0" borderId="3" xfId="0" quotePrefix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7" fillId="3" borderId="3" xfId="0" applyNumberFormat="1" applyFont="1" applyFill="1" applyBorder="1" applyAlignment="1" applyProtection="1">
      <alignment horizontal="center" vertical="center" wrapText="1"/>
    </xf>
    <xf numFmtId="0" fontId="17" fillId="3" borderId="4" xfId="0" applyNumberFormat="1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6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3" fillId="2" borderId="3" xfId="0" applyNumberFormat="1" applyFont="1" applyFill="1" applyBorder="1" applyAlignment="1">
      <alignment horizontal="left"/>
    </xf>
    <xf numFmtId="4" fontId="13" fillId="2" borderId="3" xfId="0" applyNumberFormat="1" applyFont="1" applyFill="1" applyBorder="1" applyAlignment="1">
      <alignment horizontal="left"/>
    </xf>
    <xf numFmtId="4" fontId="6" fillId="2" borderId="4" xfId="1" applyNumberFormat="1" applyFont="1" applyFill="1" applyBorder="1" applyAlignment="1">
      <alignment horizontal="right"/>
    </xf>
    <xf numFmtId="4" fontId="3" fillId="2" borderId="4" xfId="1" applyNumberFormat="1" applyFont="1" applyFill="1" applyBorder="1" applyAlignment="1">
      <alignment horizontal="right"/>
    </xf>
    <xf numFmtId="4" fontId="3" fillId="2" borderId="3" xfId="1" applyNumberFormat="1" applyFont="1" applyFill="1" applyBorder="1" applyAlignment="1">
      <alignment horizontal="right"/>
    </xf>
    <xf numFmtId="4" fontId="6" fillId="2" borderId="3" xfId="1" applyNumberFormat="1" applyFont="1" applyFill="1" applyBorder="1" applyAlignment="1">
      <alignment horizontal="right"/>
    </xf>
    <xf numFmtId="4" fontId="0" fillId="0" borderId="3" xfId="0" applyNumberFormat="1" applyBorder="1"/>
    <xf numFmtId="0" fontId="1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9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4" fontId="9" fillId="3" borderId="3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9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3" fontId="5" fillId="3" borderId="3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20" fillId="2" borderId="4" xfId="0" applyNumberFormat="1" applyFont="1" applyFill="1" applyBorder="1" applyAlignment="1">
      <alignment horizontal="right"/>
    </xf>
    <xf numFmtId="3" fontId="21" fillId="2" borderId="4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4" fontId="20" fillId="2" borderId="3" xfId="1" applyNumberFormat="1" applyFont="1" applyFill="1" applyBorder="1" applyAlignment="1">
      <alignment horizontal="right"/>
    </xf>
    <xf numFmtId="4" fontId="20" fillId="2" borderId="4" xfId="1" applyNumberFormat="1" applyFont="1" applyFill="1" applyBorder="1" applyAlignment="1">
      <alignment horizontal="right"/>
    </xf>
    <xf numFmtId="165" fontId="6" fillId="2" borderId="4" xfId="1" applyNumberFormat="1" applyFont="1" applyFill="1" applyBorder="1" applyAlignment="1">
      <alignment horizontal="right"/>
    </xf>
    <xf numFmtId="165" fontId="20" fillId="2" borderId="4" xfId="1" applyNumberFormat="1" applyFont="1" applyFill="1" applyBorder="1" applyAlignment="1">
      <alignment horizontal="right"/>
    </xf>
    <xf numFmtId="165" fontId="21" fillId="2" borderId="4" xfId="1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quotePrefix="1" applyFont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2" xfId="0" quotePrefix="1" applyFont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21" fillId="3" borderId="1" xfId="0" quotePrefix="1" applyFont="1" applyFill="1" applyBorder="1" applyAlignment="1">
      <alignment horizontal="left" wrapText="1"/>
    </xf>
    <xf numFmtId="0" fontId="21" fillId="3" borderId="2" xfId="0" quotePrefix="1" applyFont="1" applyFill="1" applyBorder="1" applyAlignment="1">
      <alignment horizontal="left" wrapText="1"/>
    </xf>
    <xf numFmtId="0" fontId="21" fillId="3" borderId="4" xfId="0" quotePrefix="1" applyFont="1" applyFill="1" applyBorder="1" applyAlignment="1">
      <alignment horizontal="left" wrapText="1"/>
    </xf>
    <xf numFmtId="0" fontId="17" fillId="0" borderId="3" xfId="0" quotePrefix="1" applyFont="1" applyBorder="1" applyAlignment="1">
      <alignment horizontal="center" wrapText="1"/>
    </xf>
    <xf numFmtId="0" fontId="17" fillId="0" borderId="1" xfId="0" quotePrefix="1" applyFont="1" applyBorder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left" vertical="center" wrapText="1"/>
    </xf>
    <xf numFmtId="0" fontId="13" fillId="2" borderId="2" xfId="0" applyNumberFormat="1" applyFont="1" applyFill="1" applyBorder="1" applyAlignment="1" applyProtection="1">
      <alignment horizontal="left" vertical="center" wrapText="1"/>
    </xf>
    <xf numFmtId="0" fontId="1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opLeftCell="A4" workbookViewId="0">
      <selection activeCell="O24" sqref="O24"/>
    </sheetView>
  </sheetViews>
  <sheetFormatPr defaultRowHeight="14.4" x14ac:dyDescent="0.3"/>
  <cols>
    <col min="5" max="10" width="25.33203125" customWidth="1"/>
  </cols>
  <sheetData>
    <row r="1" spans="1:12" ht="42" customHeight="1" x14ac:dyDescent="0.3">
      <c r="A1" s="129" t="s">
        <v>112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2" ht="18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6" x14ac:dyDescent="0.3">
      <c r="A3" s="129"/>
      <c r="B3" s="129"/>
      <c r="C3" s="129"/>
      <c r="D3" s="129"/>
      <c r="E3" s="129"/>
      <c r="F3" s="129"/>
      <c r="G3" s="129"/>
      <c r="H3" s="129"/>
      <c r="I3" s="130"/>
      <c r="J3" s="130"/>
    </row>
    <row r="4" spans="1:12" ht="15.75" customHeight="1" x14ac:dyDescent="0.3">
      <c r="B4" s="131" t="s">
        <v>22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8" customHeight="1" x14ac:dyDescent="0.3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.75" customHeight="1" x14ac:dyDescent="0.3">
      <c r="B6" s="131" t="s">
        <v>84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ht="15.6" x14ac:dyDescent="0.3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5.75" customHeight="1" x14ac:dyDescent="0.3">
      <c r="B8" s="114" t="s">
        <v>85</v>
      </c>
      <c r="C8" s="114"/>
      <c r="D8" s="114"/>
      <c r="E8" s="114"/>
      <c r="F8" s="114"/>
      <c r="G8" s="42"/>
      <c r="H8" s="3"/>
      <c r="I8" s="3"/>
      <c r="J8" s="3"/>
      <c r="K8" s="43"/>
      <c r="L8" s="43"/>
    </row>
    <row r="9" spans="1:12" ht="23.25" customHeight="1" x14ac:dyDescent="0.3">
      <c r="B9" s="115" t="s">
        <v>18</v>
      </c>
      <c r="C9" s="115"/>
      <c r="D9" s="115"/>
      <c r="E9" s="115"/>
      <c r="F9" s="115"/>
      <c r="G9" s="44" t="s">
        <v>86</v>
      </c>
      <c r="H9" s="44" t="s">
        <v>87</v>
      </c>
      <c r="I9" s="44" t="s">
        <v>88</v>
      </c>
      <c r="J9" s="44" t="s">
        <v>89</v>
      </c>
      <c r="K9" s="44" t="s">
        <v>90</v>
      </c>
      <c r="L9" s="44" t="s">
        <v>91</v>
      </c>
    </row>
    <row r="10" spans="1:12" x14ac:dyDescent="0.3">
      <c r="B10" s="127">
        <v>1</v>
      </c>
      <c r="C10" s="127"/>
      <c r="D10" s="127"/>
      <c r="E10" s="127"/>
      <c r="F10" s="128"/>
      <c r="G10" s="45">
        <v>2</v>
      </c>
      <c r="H10" s="46">
        <v>3</v>
      </c>
      <c r="I10" s="46">
        <v>4</v>
      </c>
      <c r="J10" s="46">
        <v>5</v>
      </c>
      <c r="K10" s="46" t="s">
        <v>92</v>
      </c>
      <c r="L10" s="46" t="s">
        <v>128</v>
      </c>
    </row>
    <row r="11" spans="1:12" ht="15" customHeight="1" x14ac:dyDescent="0.3">
      <c r="B11" s="104" t="s">
        <v>94</v>
      </c>
      <c r="C11" s="105"/>
      <c r="D11" s="105"/>
      <c r="E11" s="105"/>
      <c r="F11" s="112"/>
      <c r="G11" s="65">
        <v>1345149.66</v>
      </c>
      <c r="H11" s="64">
        <v>3479790</v>
      </c>
      <c r="I11" s="64">
        <v>0</v>
      </c>
      <c r="J11" s="64">
        <v>1572120.48</v>
      </c>
      <c r="K11" s="19">
        <f>J11/G11*100</f>
        <v>116.87327639067315</v>
      </c>
      <c r="L11" s="19">
        <f>J11/H11*100</f>
        <v>45.178602157026717</v>
      </c>
    </row>
    <row r="12" spans="1:12" ht="15" customHeight="1" x14ac:dyDescent="0.3">
      <c r="B12" s="111" t="s">
        <v>95</v>
      </c>
      <c r="C12" s="112"/>
      <c r="D12" s="112"/>
      <c r="E12" s="112"/>
      <c r="F12" s="112"/>
      <c r="G12" s="65">
        <v>0</v>
      </c>
      <c r="H12" s="64">
        <v>0</v>
      </c>
      <c r="I12" s="64">
        <v>0</v>
      </c>
      <c r="J12" s="64">
        <v>0</v>
      </c>
      <c r="K12" s="19">
        <v>0</v>
      </c>
      <c r="L12" s="19">
        <v>0</v>
      </c>
    </row>
    <row r="13" spans="1:12" ht="15" customHeight="1" x14ac:dyDescent="0.3">
      <c r="B13" s="107" t="s">
        <v>0</v>
      </c>
      <c r="C13" s="108"/>
      <c r="D13" s="108"/>
      <c r="E13" s="108"/>
      <c r="F13" s="109"/>
      <c r="G13" s="85">
        <f>SUM(G11:G12)</f>
        <v>1345149.66</v>
      </c>
      <c r="H13" s="86">
        <v>3479790</v>
      </c>
      <c r="I13" s="86">
        <v>0</v>
      </c>
      <c r="J13" s="86">
        <v>1572120.48</v>
      </c>
      <c r="K13" s="97">
        <f t="shared" ref="K13:K17" si="0">J13/G13*100</f>
        <v>116.87327639067315</v>
      </c>
      <c r="L13" s="97">
        <f t="shared" ref="L13" si="1">J13/H13*100</f>
        <v>45.178602157026717</v>
      </c>
    </row>
    <row r="14" spans="1:12" ht="15" customHeight="1" x14ac:dyDescent="0.3">
      <c r="B14" s="110" t="s">
        <v>96</v>
      </c>
      <c r="C14" s="105"/>
      <c r="D14" s="105"/>
      <c r="E14" s="105"/>
      <c r="F14" s="105"/>
      <c r="G14" s="66">
        <v>1352959.57</v>
      </c>
      <c r="H14" s="64">
        <v>3334910</v>
      </c>
      <c r="I14" s="64">
        <v>0</v>
      </c>
      <c r="J14" s="64">
        <v>1559738.66</v>
      </c>
      <c r="K14" s="19">
        <f t="shared" si="0"/>
        <v>115.28346408754844</v>
      </c>
      <c r="L14" s="19">
        <v>0</v>
      </c>
    </row>
    <row r="15" spans="1:12" x14ac:dyDescent="0.3">
      <c r="B15" s="111" t="s">
        <v>97</v>
      </c>
      <c r="C15" s="112"/>
      <c r="D15" s="112"/>
      <c r="E15" s="112"/>
      <c r="F15" s="112"/>
      <c r="G15" s="65">
        <v>9558.7199999999993</v>
      </c>
      <c r="H15" s="64">
        <v>87340</v>
      </c>
      <c r="I15" s="64">
        <v>0</v>
      </c>
      <c r="J15" s="64">
        <v>32718.240000000002</v>
      </c>
      <c r="K15" s="19">
        <f t="shared" si="0"/>
        <v>342.28683338354926</v>
      </c>
      <c r="L15" s="19">
        <v>0</v>
      </c>
    </row>
    <row r="16" spans="1:12" ht="18" customHeight="1" x14ac:dyDescent="0.3">
      <c r="B16" s="87" t="s">
        <v>1</v>
      </c>
      <c r="C16" s="88"/>
      <c r="D16" s="88"/>
      <c r="E16" s="88"/>
      <c r="F16" s="88"/>
      <c r="G16" s="85">
        <f>SUM(G14:G15)</f>
        <v>1362518.29</v>
      </c>
      <c r="H16" s="85">
        <f>SUM(H14:H15)</f>
        <v>3422250</v>
      </c>
      <c r="I16" s="86">
        <v>0</v>
      </c>
      <c r="J16" s="86">
        <f>SUM(J14:J15)</f>
        <v>1592456.9</v>
      </c>
      <c r="K16" s="97">
        <f t="shared" si="0"/>
        <v>116.8760017159109</v>
      </c>
      <c r="L16" s="97">
        <v>0</v>
      </c>
    </row>
    <row r="17" spans="1:12" ht="15" customHeight="1" x14ac:dyDescent="0.3">
      <c r="B17" s="113" t="s">
        <v>2</v>
      </c>
      <c r="C17" s="108"/>
      <c r="D17" s="108"/>
      <c r="E17" s="108"/>
      <c r="F17" s="108"/>
      <c r="G17" s="89">
        <f>G13-G16</f>
        <v>-17368.630000000121</v>
      </c>
      <c r="H17" s="90">
        <v>0</v>
      </c>
      <c r="I17" s="90">
        <v>0</v>
      </c>
      <c r="J17" s="90">
        <v>-20336.419999999998</v>
      </c>
      <c r="K17" s="97">
        <f t="shared" si="0"/>
        <v>117.08707019494258</v>
      </c>
      <c r="L17" s="97">
        <v>0</v>
      </c>
    </row>
    <row r="18" spans="1:12" ht="17.399999999999999" x14ac:dyDescent="0.3">
      <c r="B18" s="40"/>
      <c r="C18" s="47"/>
      <c r="D18" s="47"/>
      <c r="E18" s="47"/>
      <c r="F18" s="47"/>
      <c r="G18" s="47"/>
      <c r="H18" s="47"/>
      <c r="I18" s="47"/>
      <c r="J18" s="47"/>
      <c r="K18" s="48"/>
      <c r="L18" s="48"/>
    </row>
    <row r="19" spans="1:12" ht="15.75" customHeight="1" x14ac:dyDescent="0.3">
      <c r="B19" s="114" t="s">
        <v>98</v>
      </c>
      <c r="C19" s="114"/>
      <c r="D19" s="114"/>
      <c r="E19" s="114"/>
      <c r="F19" s="114"/>
      <c r="G19" s="47"/>
      <c r="H19" s="47"/>
      <c r="I19" s="47"/>
      <c r="J19" s="47"/>
      <c r="K19" s="48"/>
      <c r="L19" s="48"/>
    </row>
    <row r="20" spans="1:12" ht="22.5" customHeight="1" x14ac:dyDescent="0.3">
      <c r="B20" s="115" t="s">
        <v>18</v>
      </c>
      <c r="C20" s="115"/>
      <c r="D20" s="115"/>
      <c r="E20" s="115"/>
      <c r="F20" s="115"/>
      <c r="G20" s="44" t="s">
        <v>86</v>
      </c>
      <c r="H20" s="49" t="s">
        <v>87</v>
      </c>
      <c r="I20" s="49" t="s">
        <v>88</v>
      </c>
      <c r="J20" s="49" t="s">
        <v>89</v>
      </c>
      <c r="K20" s="49" t="s">
        <v>90</v>
      </c>
      <c r="L20" s="49" t="s">
        <v>91</v>
      </c>
    </row>
    <row r="21" spans="1:12" ht="15" customHeight="1" x14ac:dyDescent="0.3">
      <c r="B21" s="116">
        <v>1</v>
      </c>
      <c r="C21" s="117"/>
      <c r="D21" s="117"/>
      <c r="E21" s="117"/>
      <c r="F21" s="117"/>
      <c r="G21" s="50">
        <v>2</v>
      </c>
      <c r="H21" s="46">
        <v>3</v>
      </c>
      <c r="I21" s="46">
        <v>4</v>
      </c>
      <c r="J21" s="46">
        <v>5</v>
      </c>
      <c r="K21" s="46" t="s">
        <v>92</v>
      </c>
      <c r="L21" s="46" t="s">
        <v>93</v>
      </c>
    </row>
    <row r="22" spans="1:12" ht="15" customHeight="1" x14ac:dyDescent="0.3">
      <c r="B22" s="104" t="s">
        <v>99</v>
      </c>
      <c r="C22" s="123"/>
      <c r="D22" s="123"/>
      <c r="E22" s="123"/>
      <c r="F22" s="123"/>
      <c r="G22" s="51">
        <v>0</v>
      </c>
      <c r="H22" s="51">
        <v>0</v>
      </c>
      <c r="I22" s="51">
        <v>0</v>
      </c>
      <c r="J22" s="51">
        <v>0</v>
      </c>
      <c r="K22" s="19"/>
      <c r="L22" s="19"/>
    </row>
    <row r="23" spans="1:12" ht="18" customHeight="1" x14ac:dyDescent="0.3">
      <c r="B23" s="104" t="s">
        <v>100</v>
      </c>
      <c r="C23" s="105"/>
      <c r="D23" s="105"/>
      <c r="E23" s="105"/>
      <c r="F23" s="105"/>
      <c r="G23" s="51">
        <v>0</v>
      </c>
      <c r="H23" s="51">
        <v>0</v>
      </c>
      <c r="I23" s="51">
        <v>0</v>
      </c>
      <c r="J23" s="51">
        <v>0</v>
      </c>
      <c r="K23" s="19"/>
      <c r="L23" s="19"/>
    </row>
    <row r="24" spans="1:12" ht="15" customHeight="1" x14ac:dyDescent="0.3">
      <c r="B24" s="124" t="s">
        <v>101</v>
      </c>
      <c r="C24" s="125"/>
      <c r="D24" s="125"/>
      <c r="E24" s="125"/>
      <c r="F24" s="126"/>
      <c r="G24" s="91">
        <v>0</v>
      </c>
      <c r="H24" s="91">
        <v>0</v>
      </c>
      <c r="I24" s="91">
        <v>0</v>
      </c>
      <c r="J24" s="91">
        <v>0</v>
      </c>
      <c r="K24" s="54"/>
      <c r="L24" s="54"/>
    </row>
    <row r="25" spans="1:12" ht="15" customHeight="1" x14ac:dyDescent="0.3">
      <c r="B25" s="104" t="s">
        <v>102</v>
      </c>
      <c r="C25" s="105"/>
      <c r="D25" s="105"/>
      <c r="E25" s="105"/>
      <c r="F25" s="105"/>
      <c r="G25" s="51">
        <v>0</v>
      </c>
      <c r="H25" s="51">
        <v>0</v>
      </c>
      <c r="I25" s="51">
        <v>0</v>
      </c>
      <c r="J25" s="51">
        <v>0</v>
      </c>
      <c r="K25" s="19"/>
      <c r="L25" s="19"/>
    </row>
    <row r="26" spans="1:12" ht="15" customHeight="1" x14ac:dyDescent="0.3">
      <c r="B26" s="104" t="s">
        <v>103</v>
      </c>
      <c r="C26" s="105"/>
      <c r="D26" s="105"/>
      <c r="E26" s="105"/>
      <c r="F26" s="105"/>
      <c r="G26" s="51">
        <v>0</v>
      </c>
      <c r="H26" s="51">
        <v>0</v>
      </c>
      <c r="I26" s="51">
        <v>0</v>
      </c>
      <c r="J26" s="51">
        <v>0</v>
      </c>
      <c r="K26" s="19"/>
      <c r="L26" s="19"/>
    </row>
    <row r="27" spans="1:12" ht="30" customHeight="1" x14ac:dyDescent="0.3">
      <c r="A27" s="52"/>
      <c r="B27" s="118" t="s">
        <v>104</v>
      </c>
      <c r="C27" s="119"/>
      <c r="D27" s="119"/>
      <c r="E27" s="119"/>
      <c r="F27" s="120"/>
      <c r="G27" s="91">
        <v>0</v>
      </c>
      <c r="H27" s="91">
        <v>0</v>
      </c>
      <c r="I27" s="91">
        <v>0</v>
      </c>
      <c r="J27" s="91">
        <v>0</v>
      </c>
      <c r="K27" s="92"/>
      <c r="L27" s="92"/>
    </row>
    <row r="28" spans="1:12" ht="15.6" x14ac:dyDescent="0.3">
      <c r="B28" s="121" t="s">
        <v>105</v>
      </c>
      <c r="C28" s="121"/>
      <c r="D28" s="121"/>
      <c r="E28" s="121"/>
      <c r="F28" s="121"/>
      <c r="G28" s="91">
        <v>0</v>
      </c>
      <c r="H28" s="91">
        <v>0</v>
      </c>
      <c r="I28" s="91">
        <v>0</v>
      </c>
      <c r="J28" s="91">
        <v>0</v>
      </c>
      <c r="K28" s="93"/>
      <c r="L28" s="93"/>
    </row>
    <row r="30" spans="1:12" ht="15" customHeight="1" x14ac:dyDescent="0.3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15" customHeight="1" x14ac:dyDescent="0.3">
      <c r="B31" s="122" t="s">
        <v>106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</row>
    <row r="32" spans="1:12" ht="15" customHeight="1" x14ac:dyDescent="0.3">
      <c r="B32" s="122" t="s">
        <v>107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</row>
    <row r="33" spans="2:12" ht="15" customHeight="1" x14ac:dyDescent="0.3">
      <c r="B33" s="122" t="s">
        <v>108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</row>
    <row r="34" spans="2:12" ht="25.5" customHeight="1" x14ac:dyDescent="0.3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</row>
    <row r="35" spans="2:12" ht="15" customHeight="1" x14ac:dyDescent="0.3">
      <c r="B35" s="106" t="s">
        <v>109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 ht="15" customHeight="1" x14ac:dyDescent="0.3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</sheetData>
  <mergeCells count="27">
    <mergeCell ref="A1:J1"/>
    <mergeCell ref="A3:J3"/>
    <mergeCell ref="B4:L4"/>
    <mergeCell ref="B6:L6"/>
    <mergeCell ref="B8:F8"/>
    <mergeCell ref="B23:F23"/>
    <mergeCell ref="B24:F24"/>
    <mergeCell ref="B9:F9"/>
    <mergeCell ref="B10:F10"/>
    <mergeCell ref="B11:F11"/>
    <mergeCell ref="B12:F12"/>
    <mergeCell ref="B25:F25"/>
    <mergeCell ref="B26:F26"/>
    <mergeCell ref="B35:L36"/>
    <mergeCell ref="B13:F13"/>
    <mergeCell ref="B14:F14"/>
    <mergeCell ref="B15:F15"/>
    <mergeCell ref="B17:F17"/>
    <mergeCell ref="B19:F19"/>
    <mergeCell ref="B20:F20"/>
    <mergeCell ref="B21:F21"/>
    <mergeCell ref="B27:F27"/>
    <mergeCell ref="B28:F28"/>
    <mergeCell ref="B31:L31"/>
    <mergeCell ref="B32:L32"/>
    <mergeCell ref="B33:L34"/>
    <mergeCell ref="B22:F22"/>
  </mergeCells>
  <phoneticPr fontId="15" type="noConversion"/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2"/>
  <sheetViews>
    <sheetView topLeftCell="A19" workbookViewId="0">
      <selection activeCell="N18" sqref="N18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24.6640625" customWidth="1"/>
    <col min="5" max="5" width="17.33203125" customWidth="1"/>
    <col min="6" max="6" width="17.5546875" customWidth="1"/>
    <col min="7" max="7" width="17.109375" customWidth="1"/>
    <col min="8" max="8" width="15.88671875" customWidth="1"/>
    <col min="9" max="9" width="16.88671875" customWidth="1"/>
    <col min="10" max="10" width="10.6640625" customWidth="1"/>
  </cols>
  <sheetData>
    <row r="1" spans="1:11" ht="51.75" customHeight="1" x14ac:dyDescent="0.3">
      <c r="A1" s="129" t="s">
        <v>112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1" ht="18" customHeigh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11" ht="15.6" x14ac:dyDescent="0.3">
      <c r="A3" s="129" t="s">
        <v>22</v>
      </c>
      <c r="B3" s="129"/>
      <c r="C3" s="129"/>
      <c r="D3" s="129"/>
      <c r="E3" s="129"/>
      <c r="F3" s="129"/>
      <c r="G3" s="129"/>
      <c r="H3" s="130"/>
      <c r="I3" s="130"/>
    </row>
    <row r="4" spans="1:11" ht="17.399999999999999" x14ac:dyDescent="0.3">
      <c r="A4" s="1"/>
      <c r="B4" s="1"/>
      <c r="C4" s="1"/>
      <c r="D4" s="1"/>
      <c r="E4" s="1"/>
      <c r="F4" s="1"/>
      <c r="G4" s="1"/>
      <c r="H4" s="2"/>
      <c r="I4" s="2"/>
    </row>
    <row r="5" spans="1:11" ht="18" customHeight="1" x14ac:dyDescent="0.3">
      <c r="A5" s="131" t="s">
        <v>113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ht="17.399999999999999" x14ac:dyDescent="0.3">
      <c r="A6" s="1"/>
      <c r="B6" s="1"/>
      <c r="C6" s="1"/>
      <c r="D6" s="1"/>
      <c r="E6" s="1"/>
      <c r="F6" s="1"/>
      <c r="G6" s="1"/>
      <c r="H6" s="2"/>
      <c r="I6" s="2"/>
    </row>
    <row r="7" spans="1:11" ht="15.75" customHeight="1" x14ac:dyDescent="0.3">
      <c r="A7" s="131" t="s">
        <v>114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1" ht="17.399999999999999" x14ac:dyDescent="0.3">
      <c r="A8" s="1"/>
      <c r="B8" s="1"/>
      <c r="C8" s="1"/>
      <c r="D8" s="1"/>
      <c r="E8" s="1"/>
      <c r="F8" s="1"/>
      <c r="G8" s="1"/>
      <c r="H8" s="2"/>
      <c r="I8" s="2"/>
    </row>
    <row r="9" spans="1:11" ht="27.75" customHeight="1" x14ac:dyDescent="0.3">
      <c r="A9" s="13" t="s">
        <v>5</v>
      </c>
      <c r="B9" s="12" t="s">
        <v>6</v>
      </c>
      <c r="C9" s="12" t="s">
        <v>7</v>
      </c>
      <c r="D9" s="12" t="s">
        <v>3</v>
      </c>
      <c r="E9" s="12" t="s">
        <v>115</v>
      </c>
      <c r="F9" s="12" t="s">
        <v>116</v>
      </c>
      <c r="G9" s="12" t="s">
        <v>117</v>
      </c>
      <c r="H9" s="12" t="s">
        <v>90</v>
      </c>
      <c r="I9" s="12" t="s">
        <v>118</v>
      </c>
    </row>
    <row r="10" spans="1:11" ht="12" customHeight="1" x14ac:dyDescent="0.3">
      <c r="A10" s="57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 t="s">
        <v>119</v>
      </c>
      <c r="I10" s="58" t="s">
        <v>120</v>
      </c>
    </row>
    <row r="11" spans="1:11" ht="15.75" customHeight="1" x14ac:dyDescent="0.3">
      <c r="A11" s="5">
        <v>6</v>
      </c>
      <c r="B11" s="5"/>
      <c r="C11" s="5"/>
      <c r="D11" s="5" t="s">
        <v>8</v>
      </c>
      <c r="E11" s="36">
        <f>E12+E17+E19+E21+E24</f>
        <v>1345149.6591353109</v>
      </c>
      <c r="F11" s="36">
        <f>F12+F17+F19+F21+F24</f>
        <v>3479790</v>
      </c>
      <c r="G11" s="36">
        <f t="shared" ref="G11" si="0">G12+G17+G19+G21+G24</f>
        <v>1572120.48</v>
      </c>
      <c r="H11" s="94">
        <f>G11/E11*100</f>
        <v>116.87327646580161</v>
      </c>
      <c r="I11" s="94">
        <f>G11/F11*100</f>
        <v>45.178602157026717</v>
      </c>
    </row>
    <row r="12" spans="1:11" ht="39.6" x14ac:dyDescent="0.3">
      <c r="A12" s="5"/>
      <c r="B12" s="10">
        <v>63</v>
      </c>
      <c r="C12" s="10"/>
      <c r="D12" s="10" t="s">
        <v>31</v>
      </c>
      <c r="E12" s="37">
        <f>E13+E14+E15+E16</f>
        <v>990873.55099873908</v>
      </c>
      <c r="F12" s="37">
        <f>F13+F14+F15+F16</f>
        <v>2657020</v>
      </c>
      <c r="G12" s="39">
        <f>G13+G14+G15+G16</f>
        <v>1219213.4100000001</v>
      </c>
      <c r="H12" s="95">
        <f>G12/E12*100</f>
        <v>123.04429851529579</v>
      </c>
      <c r="I12" s="95">
        <f>G12/F12*100</f>
        <v>45.886497278906454</v>
      </c>
    </row>
    <row r="13" spans="1:11" ht="26.4" x14ac:dyDescent="0.3">
      <c r="A13" s="6"/>
      <c r="B13" s="6"/>
      <c r="C13" s="7">
        <v>51</v>
      </c>
      <c r="D13" s="11" t="s">
        <v>35</v>
      </c>
      <c r="E13" s="37">
        <v>0</v>
      </c>
      <c r="F13" s="39">
        <v>0</v>
      </c>
      <c r="G13" s="39">
        <v>6195.6</v>
      </c>
      <c r="H13" s="95">
        <v>0</v>
      </c>
      <c r="I13" s="95">
        <v>0</v>
      </c>
    </row>
    <row r="14" spans="1:11" x14ac:dyDescent="0.3">
      <c r="A14" s="6"/>
      <c r="B14" s="6"/>
      <c r="C14" s="7">
        <v>52</v>
      </c>
      <c r="D14" s="7" t="s">
        <v>36</v>
      </c>
      <c r="E14" s="37">
        <f>7260330.27/7.5345</f>
        <v>963611.42345212016</v>
      </c>
      <c r="F14" s="39">
        <v>2591070</v>
      </c>
      <c r="G14" s="39">
        <v>1188793.46</v>
      </c>
      <c r="H14" s="95">
        <f t="shared" ref="H14:H26" si="1">G14/E14*100</f>
        <v>123.36855199797958</v>
      </c>
      <c r="I14" s="95">
        <f t="shared" ref="I14:I26" si="2">G14/F14*100</f>
        <v>45.880406936130633</v>
      </c>
    </row>
    <row r="15" spans="1:11" ht="39.6" x14ac:dyDescent="0.3">
      <c r="A15" s="6"/>
      <c r="B15" s="6"/>
      <c r="C15" s="7">
        <v>55</v>
      </c>
      <c r="D15" s="11" t="s">
        <v>37</v>
      </c>
      <c r="E15" s="37">
        <v>0</v>
      </c>
      <c r="F15" s="39">
        <v>14200</v>
      </c>
      <c r="G15" s="39">
        <v>0</v>
      </c>
      <c r="H15" s="95">
        <v>0</v>
      </c>
      <c r="I15" s="95">
        <f t="shared" si="2"/>
        <v>0</v>
      </c>
    </row>
    <row r="16" spans="1:11" ht="26.4" x14ac:dyDescent="0.3">
      <c r="A16" s="6"/>
      <c r="B16" s="16"/>
      <c r="C16" s="7">
        <v>56</v>
      </c>
      <c r="D16" s="11" t="s">
        <v>38</v>
      </c>
      <c r="E16" s="37">
        <f>205406.5/7.5345</f>
        <v>27262.127546618885</v>
      </c>
      <c r="F16" s="39">
        <v>51750</v>
      </c>
      <c r="G16" s="39">
        <v>24224.35</v>
      </c>
      <c r="H16" s="95">
        <f t="shared" si="1"/>
        <v>88.857151587218524</v>
      </c>
      <c r="I16" s="95">
        <f t="shared" si="2"/>
        <v>46.810338164251206</v>
      </c>
    </row>
    <row r="17" spans="1:9" x14ac:dyDescent="0.3">
      <c r="A17" s="6"/>
      <c r="B17" s="6">
        <v>64</v>
      </c>
      <c r="C17" s="7"/>
      <c r="D17" s="27" t="s">
        <v>40</v>
      </c>
      <c r="E17" s="37">
        <f>3.64/7.5345</f>
        <v>0.48311102262923883</v>
      </c>
      <c r="F17" s="39">
        <v>0</v>
      </c>
      <c r="G17" s="39">
        <v>0</v>
      </c>
      <c r="H17" s="95">
        <f t="shared" si="1"/>
        <v>0</v>
      </c>
      <c r="I17" s="95">
        <v>0</v>
      </c>
    </row>
    <row r="18" spans="1:9" x14ac:dyDescent="0.3">
      <c r="A18" s="6"/>
      <c r="B18" s="6"/>
      <c r="C18" s="7">
        <v>31</v>
      </c>
      <c r="D18" s="11" t="s">
        <v>29</v>
      </c>
      <c r="E18" s="37">
        <f>3.64/7.5345</f>
        <v>0.48311102262923883</v>
      </c>
      <c r="F18" s="39">
        <v>0</v>
      </c>
      <c r="G18" s="39">
        <v>0</v>
      </c>
      <c r="H18" s="95">
        <f t="shared" si="1"/>
        <v>0</v>
      </c>
      <c r="I18" s="95">
        <v>0</v>
      </c>
    </row>
    <row r="19" spans="1:9" ht="52.8" x14ac:dyDescent="0.3">
      <c r="A19" s="6"/>
      <c r="B19" s="6">
        <v>65</v>
      </c>
      <c r="C19" s="7"/>
      <c r="D19" s="27" t="s">
        <v>39</v>
      </c>
      <c r="E19" s="37">
        <f>930670.29/7.5345</f>
        <v>123521.17459685447</v>
      </c>
      <c r="F19" s="39">
        <f>F20+0</f>
        <v>186100</v>
      </c>
      <c r="G19" s="39">
        <v>82924.070000000007</v>
      </c>
      <c r="H19" s="95">
        <f t="shared" si="1"/>
        <v>67.13348563163008</v>
      </c>
      <c r="I19" s="95">
        <f t="shared" si="2"/>
        <v>44.558876947877494</v>
      </c>
    </row>
    <row r="20" spans="1:9" ht="26.4" x14ac:dyDescent="0.3">
      <c r="A20" s="6"/>
      <c r="B20" s="6"/>
      <c r="C20" s="7">
        <v>43</v>
      </c>
      <c r="D20" s="11" t="s">
        <v>33</v>
      </c>
      <c r="E20" s="37">
        <f>930670.29/7.5345</f>
        <v>123521.17459685447</v>
      </c>
      <c r="F20" s="39">
        <v>186100</v>
      </c>
      <c r="G20" s="39">
        <v>82924.070000000007</v>
      </c>
      <c r="H20" s="95">
        <f t="shared" si="1"/>
        <v>67.13348563163008</v>
      </c>
      <c r="I20" s="95">
        <f t="shared" si="2"/>
        <v>44.558876947877494</v>
      </c>
    </row>
    <row r="21" spans="1:9" ht="52.8" x14ac:dyDescent="0.3">
      <c r="A21" s="6"/>
      <c r="B21" s="6">
        <v>66</v>
      </c>
      <c r="C21" s="7"/>
      <c r="D21" s="27" t="s">
        <v>42</v>
      </c>
      <c r="E21" s="37">
        <f>E22+E23</f>
        <v>16532.660428694671</v>
      </c>
      <c r="F21" s="37">
        <f>F22+F23</f>
        <v>47400</v>
      </c>
      <c r="G21" s="39">
        <f>G22+G23</f>
        <v>24390.639999999999</v>
      </c>
      <c r="H21" s="95">
        <f t="shared" si="1"/>
        <v>147.53003671246245</v>
      </c>
      <c r="I21" s="95">
        <f t="shared" si="2"/>
        <v>51.457046413502106</v>
      </c>
    </row>
    <row r="22" spans="1:9" x14ac:dyDescent="0.3">
      <c r="A22" s="6"/>
      <c r="B22" s="6"/>
      <c r="C22" s="7">
        <v>31</v>
      </c>
      <c r="D22" s="27" t="s">
        <v>29</v>
      </c>
      <c r="E22" s="37">
        <f>111165.33/7.5345</f>
        <v>14754.174795938681</v>
      </c>
      <c r="F22" s="39">
        <v>40600</v>
      </c>
      <c r="G22" s="39">
        <v>15556.69</v>
      </c>
      <c r="H22" s="95">
        <f t="shared" si="1"/>
        <v>105.43924153780682</v>
      </c>
      <c r="I22" s="95">
        <f t="shared" si="2"/>
        <v>38.31697044334976</v>
      </c>
    </row>
    <row r="23" spans="1:9" x14ac:dyDescent="0.3">
      <c r="A23" s="6"/>
      <c r="B23" s="6"/>
      <c r="C23" s="7">
        <v>61</v>
      </c>
      <c r="D23" s="11" t="s">
        <v>43</v>
      </c>
      <c r="E23" s="37">
        <f>13400/7.5345</f>
        <v>1778.4856327559889</v>
      </c>
      <c r="F23" s="39">
        <v>6800</v>
      </c>
      <c r="G23" s="39">
        <v>8833.9500000000007</v>
      </c>
      <c r="H23" s="95">
        <f t="shared" si="1"/>
        <v>496.7119125000001</v>
      </c>
      <c r="I23" s="95">
        <f t="shared" si="2"/>
        <v>129.9110294117647</v>
      </c>
    </row>
    <row r="24" spans="1:9" ht="39.6" x14ac:dyDescent="0.3">
      <c r="A24" s="6"/>
      <c r="B24" s="6">
        <v>67</v>
      </c>
      <c r="C24" s="7"/>
      <c r="D24" s="10" t="s">
        <v>32</v>
      </c>
      <c r="E24" s="37">
        <f>E25+E26</f>
        <v>214221.78999999998</v>
      </c>
      <c r="F24" s="37">
        <f>F25+F26</f>
        <v>589270</v>
      </c>
      <c r="G24" s="37">
        <f>G25+G26</f>
        <v>245592.36</v>
      </c>
      <c r="H24" s="95">
        <f t="shared" si="1"/>
        <v>114.64396782418819</v>
      </c>
      <c r="I24" s="95">
        <f t="shared" si="2"/>
        <v>41.6773906698118</v>
      </c>
    </row>
    <row r="25" spans="1:9" x14ac:dyDescent="0.3">
      <c r="A25" s="6"/>
      <c r="B25" s="6"/>
      <c r="C25" s="7">
        <v>11</v>
      </c>
      <c r="D25" s="11" t="s">
        <v>9</v>
      </c>
      <c r="E25" s="37">
        <v>107674.78</v>
      </c>
      <c r="F25" s="39">
        <v>398050</v>
      </c>
      <c r="G25" s="39">
        <v>138943.99</v>
      </c>
      <c r="H25" s="95">
        <f t="shared" si="1"/>
        <v>129.04042153603658</v>
      </c>
      <c r="I25" s="95">
        <f t="shared" si="2"/>
        <v>34.906165054641377</v>
      </c>
    </row>
    <row r="26" spans="1:9" ht="26.4" x14ac:dyDescent="0.3">
      <c r="A26" s="6"/>
      <c r="B26" s="6"/>
      <c r="C26" s="7">
        <v>12</v>
      </c>
      <c r="D26" s="11" t="s">
        <v>41</v>
      </c>
      <c r="E26" s="37">
        <v>106547.01</v>
      </c>
      <c r="F26" s="39">
        <v>191220</v>
      </c>
      <c r="G26" s="39">
        <v>106648.37</v>
      </c>
      <c r="H26" s="95">
        <f t="shared" si="1"/>
        <v>100.0951317169764</v>
      </c>
      <c r="I26" s="95">
        <f t="shared" si="2"/>
        <v>55.772602238259594</v>
      </c>
    </row>
    <row r="27" spans="1:9" ht="26.4" x14ac:dyDescent="0.3">
      <c r="A27" s="8">
        <v>7</v>
      </c>
      <c r="B27" s="9"/>
      <c r="C27" s="9"/>
      <c r="D27" s="14" t="s">
        <v>10</v>
      </c>
      <c r="E27" s="37">
        <v>0</v>
      </c>
      <c r="F27" s="39">
        <v>0</v>
      </c>
      <c r="G27" s="39">
        <v>0</v>
      </c>
      <c r="H27" s="39">
        <v>0</v>
      </c>
      <c r="I27" s="98">
        <v>0</v>
      </c>
    </row>
    <row r="28" spans="1:9" ht="39.6" x14ac:dyDescent="0.3">
      <c r="A28" s="10"/>
      <c r="B28" s="10">
        <v>72</v>
      </c>
      <c r="C28" s="10"/>
      <c r="D28" s="15" t="s">
        <v>30</v>
      </c>
      <c r="E28" s="37">
        <v>0</v>
      </c>
      <c r="F28" s="39">
        <v>0</v>
      </c>
      <c r="G28" s="39">
        <v>0</v>
      </c>
      <c r="H28" s="39">
        <v>0</v>
      </c>
      <c r="I28" s="98">
        <v>0</v>
      </c>
    </row>
    <row r="29" spans="1:9" x14ac:dyDescent="0.3">
      <c r="A29" s="10"/>
      <c r="B29" s="10"/>
      <c r="C29" s="7">
        <v>11</v>
      </c>
      <c r="D29" s="7" t="s">
        <v>9</v>
      </c>
      <c r="E29" s="37">
        <v>0</v>
      </c>
      <c r="F29" s="39">
        <v>0</v>
      </c>
      <c r="G29" s="39">
        <v>0</v>
      </c>
      <c r="H29" s="39">
        <v>0</v>
      </c>
      <c r="I29" s="98">
        <v>0</v>
      </c>
    </row>
    <row r="31" spans="1:9" ht="15.6" x14ac:dyDescent="0.3">
      <c r="A31" s="129" t="s">
        <v>11</v>
      </c>
      <c r="B31" s="132"/>
      <c r="C31" s="132"/>
      <c r="D31" s="132"/>
      <c r="E31" s="132"/>
      <c r="F31" s="132"/>
      <c r="G31" s="132"/>
      <c r="H31" s="132"/>
      <c r="I31" s="132"/>
    </row>
    <row r="32" spans="1:9" ht="17.399999999999999" x14ac:dyDescent="0.3">
      <c r="A32" s="1"/>
      <c r="B32" s="1"/>
      <c r="C32" s="1"/>
      <c r="D32" s="1"/>
      <c r="E32" s="1"/>
      <c r="F32" s="1"/>
      <c r="G32" s="1"/>
      <c r="H32" s="2"/>
      <c r="I32" s="2"/>
    </row>
    <row r="33" spans="1:9" ht="26.4" x14ac:dyDescent="0.3">
      <c r="A33" s="13" t="s">
        <v>5</v>
      </c>
      <c r="B33" s="12" t="s">
        <v>6</v>
      </c>
      <c r="C33" s="12" t="s">
        <v>7</v>
      </c>
      <c r="D33" s="12" t="s">
        <v>12</v>
      </c>
      <c r="E33" s="12" t="s">
        <v>115</v>
      </c>
      <c r="F33" s="12" t="s">
        <v>116</v>
      </c>
      <c r="G33" s="12" t="s">
        <v>117</v>
      </c>
      <c r="H33" s="12" t="s">
        <v>90</v>
      </c>
      <c r="I33" s="12" t="s">
        <v>118</v>
      </c>
    </row>
    <row r="34" spans="1:9" ht="12" customHeight="1" x14ac:dyDescent="0.3">
      <c r="A34" s="57">
        <v>1</v>
      </c>
      <c r="B34" s="58">
        <v>2</v>
      </c>
      <c r="C34" s="58">
        <v>3</v>
      </c>
      <c r="D34" s="58">
        <v>4</v>
      </c>
      <c r="E34" s="58">
        <v>5</v>
      </c>
      <c r="F34" s="58">
        <v>6</v>
      </c>
      <c r="G34" s="58">
        <v>7</v>
      </c>
      <c r="H34" s="58" t="s">
        <v>119</v>
      </c>
      <c r="I34" s="58" t="s">
        <v>120</v>
      </c>
    </row>
    <row r="35" spans="1:9" ht="15.75" customHeight="1" x14ac:dyDescent="0.3">
      <c r="A35" s="5">
        <v>3</v>
      </c>
      <c r="B35" s="5"/>
      <c r="C35" s="5"/>
      <c r="D35" s="5" t="s">
        <v>13</v>
      </c>
      <c r="E35" s="36">
        <f>E36+E42+E52+E56</f>
        <v>1352959.56</v>
      </c>
      <c r="F35" s="36">
        <f t="shared" ref="F35" si="3">F36+F42+F52+F56</f>
        <v>3334910</v>
      </c>
      <c r="G35" s="36">
        <f>G36+G42+G52+G56+G60</f>
        <v>1559738.6600000001</v>
      </c>
      <c r="H35" s="94">
        <f>G35/E35*100</f>
        <v>115.28346493963207</v>
      </c>
      <c r="I35" s="94">
        <f>G35/F35*100</f>
        <v>46.77003757222834</v>
      </c>
    </row>
    <row r="36" spans="1:9" ht="15.75" customHeight="1" x14ac:dyDescent="0.3">
      <c r="A36" s="5"/>
      <c r="B36" s="10">
        <v>31</v>
      </c>
      <c r="C36" s="10"/>
      <c r="D36" s="10" t="s">
        <v>14</v>
      </c>
      <c r="E36" s="37">
        <f>E37+E38+E39+E40+E41</f>
        <v>1081736.8900000001</v>
      </c>
      <c r="F36" s="37">
        <f t="shared" ref="F36:G36" si="4">F37+F38+F39+F40+F41</f>
        <v>2502650</v>
      </c>
      <c r="G36" s="37">
        <f t="shared" si="4"/>
        <v>1219867.8</v>
      </c>
      <c r="H36" s="95">
        <f>G36/E36*100</f>
        <v>112.76936298252711</v>
      </c>
      <c r="I36" s="95">
        <f>G36/F36*100</f>
        <v>48.743044372964661</v>
      </c>
    </row>
    <row r="37" spans="1:9" x14ac:dyDescent="0.3">
      <c r="A37" s="6"/>
      <c r="B37" s="6"/>
      <c r="C37" s="7">
        <v>11</v>
      </c>
      <c r="D37" s="7" t="s">
        <v>9</v>
      </c>
      <c r="E37" s="37">
        <v>89345.9</v>
      </c>
      <c r="F37" s="39">
        <v>202950</v>
      </c>
      <c r="G37" s="39">
        <v>96671.92</v>
      </c>
      <c r="H37" s="95">
        <f t="shared" ref="H37:H70" si="5">G37/E37*100</f>
        <v>108.1996152033837</v>
      </c>
      <c r="I37" s="95">
        <f t="shared" ref="I37:I72" si="6">G37/F37*100</f>
        <v>47.633367824587339</v>
      </c>
    </row>
    <row r="38" spans="1:9" ht="26.4" x14ac:dyDescent="0.3">
      <c r="A38" s="6"/>
      <c r="B38" s="6"/>
      <c r="C38" s="7">
        <v>43</v>
      </c>
      <c r="D38" s="11" t="s">
        <v>33</v>
      </c>
      <c r="E38" s="37">
        <v>40318.959999999999</v>
      </c>
      <c r="F38" s="39">
        <v>76900</v>
      </c>
      <c r="G38" s="39">
        <v>35340.97</v>
      </c>
      <c r="H38" s="95">
        <f t="shared" si="5"/>
        <v>87.653476180933239</v>
      </c>
      <c r="I38" s="95">
        <f t="shared" si="6"/>
        <v>45.957048114434336</v>
      </c>
    </row>
    <row r="39" spans="1:9" x14ac:dyDescent="0.3">
      <c r="A39" s="6"/>
      <c r="B39" s="6"/>
      <c r="C39" s="7">
        <v>52</v>
      </c>
      <c r="D39" s="7" t="s">
        <v>36</v>
      </c>
      <c r="E39" s="37">
        <v>934514.35</v>
      </c>
      <c r="F39" s="39">
        <v>2194100</v>
      </c>
      <c r="G39" s="39">
        <v>1062929.44</v>
      </c>
      <c r="H39" s="95">
        <f t="shared" si="5"/>
        <v>113.74137165469958</v>
      </c>
      <c r="I39" s="95">
        <f t="shared" si="6"/>
        <v>48.444894945535758</v>
      </c>
    </row>
    <row r="40" spans="1:9" ht="39.6" x14ac:dyDescent="0.3">
      <c r="A40" s="6"/>
      <c r="B40" s="6"/>
      <c r="C40" s="7">
        <v>55</v>
      </c>
      <c r="D40" s="11" t="s">
        <v>37</v>
      </c>
      <c r="E40" s="37">
        <v>991.37</v>
      </c>
      <c r="F40" s="39">
        <v>13600</v>
      </c>
      <c r="G40" s="39">
        <v>8395.68</v>
      </c>
      <c r="H40" s="95">
        <f t="shared" si="5"/>
        <v>846.87654457972292</v>
      </c>
      <c r="I40" s="95">
        <f t="shared" si="6"/>
        <v>61.73294117647059</v>
      </c>
    </row>
    <row r="41" spans="1:9" ht="26.4" x14ac:dyDescent="0.3">
      <c r="A41" s="6"/>
      <c r="B41" s="6"/>
      <c r="C41" s="7">
        <v>56</v>
      </c>
      <c r="D41" s="11" t="s">
        <v>38</v>
      </c>
      <c r="E41" s="37">
        <v>16566.310000000001</v>
      </c>
      <c r="F41" s="39">
        <v>15100</v>
      </c>
      <c r="G41" s="39">
        <v>16529.79</v>
      </c>
      <c r="H41" s="95">
        <f t="shared" si="5"/>
        <v>99.77955259801368</v>
      </c>
      <c r="I41" s="95">
        <f t="shared" si="6"/>
        <v>109.46880794701987</v>
      </c>
    </row>
    <row r="42" spans="1:9" x14ac:dyDescent="0.3">
      <c r="A42" s="6"/>
      <c r="B42" s="6">
        <v>32</v>
      </c>
      <c r="C42" s="7"/>
      <c r="D42" s="6" t="s">
        <v>25</v>
      </c>
      <c r="E42" s="37">
        <f>E43+E44+E45+E46+E47+E48+E49+E50+E51</f>
        <v>266943.90999999997</v>
      </c>
      <c r="F42" s="37">
        <f t="shared" ref="F42:G42" si="7">F43+F44+F45+F46+F47+F48+F49+F50+F51</f>
        <v>718820</v>
      </c>
      <c r="G42" s="37">
        <f t="shared" si="7"/>
        <v>335242.86000000004</v>
      </c>
      <c r="H42" s="95">
        <f t="shared" si="5"/>
        <v>125.58550595891103</v>
      </c>
      <c r="I42" s="95">
        <f t="shared" si="6"/>
        <v>46.637942739489723</v>
      </c>
    </row>
    <row r="43" spans="1:9" x14ac:dyDescent="0.3">
      <c r="A43" s="6"/>
      <c r="B43" s="6"/>
      <c r="C43" s="7">
        <v>11</v>
      </c>
      <c r="D43" s="7" t="s">
        <v>9</v>
      </c>
      <c r="E43" s="37">
        <v>37697.57</v>
      </c>
      <c r="F43" s="39">
        <v>69330</v>
      </c>
      <c r="G43" s="39">
        <v>7086.59</v>
      </c>
      <c r="H43" s="95">
        <f t="shared" si="5"/>
        <v>18.798532637514835</v>
      </c>
      <c r="I43" s="95">
        <f t="shared" si="6"/>
        <v>10.221534689167749</v>
      </c>
    </row>
    <row r="44" spans="1:9" ht="26.4" x14ac:dyDescent="0.3">
      <c r="A44" s="6"/>
      <c r="B44" s="6"/>
      <c r="C44" s="7">
        <v>12</v>
      </c>
      <c r="D44" s="11" t="s">
        <v>41</v>
      </c>
      <c r="E44" s="37">
        <v>104467.99</v>
      </c>
      <c r="F44" s="39">
        <v>186630</v>
      </c>
      <c r="G44" s="39">
        <v>143703.07</v>
      </c>
      <c r="H44" s="95">
        <f t="shared" si="5"/>
        <v>137.55703541343144</v>
      </c>
      <c r="I44" s="95">
        <f t="shared" si="6"/>
        <v>76.998912286341962</v>
      </c>
    </row>
    <row r="45" spans="1:9" x14ac:dyDescent="0.3">
      <c r="A45" s="6"/>
      <c r="B45" s="6"/>
      <c r="C45" s="7">
        <v>31</v>
      </c>
      <c r="D45" s="11" t="s">
        <v>29</v>
      </c>
      <c r="E45" s="37">
        <v>12339.65</v>
      </c>
      <c r="F45" s="39">
        <v>28200</v>
      </c>
      <c r="G45" s="39">
        <v>10641.25</v>
      </c>
      <c r="H45" s="95">
        <f t="shared" si="5"/>
        <v>86.236238467055387</v>
      </c>
      <c r="I45" s="95">
        <f t="shared" si="6"/>
        <v>37.734929078014183</v>
      </c>
    </row>
    <row r="46" spans="1:9" ht="26.4" x14ac:dyDescent="0.3">
      <c r="A46" s="6"/>
      <c r="B46" s="6"/>
      <c r="C46" s="7">
        <v>43</v>
      </c>
      <c r="D46" s="11" t="s">
        <v>33</v>
      </c>
      <c r="E46" s="37">
        <v>60826.71</v>
      </c>
      <c r="F46" s="39">
        <v>109200</v>
      </c>
      <c r="G46" s="39">
        <v>34500.339999999997</v>
      </c>
      <c r="H46" s="95">
        <f t="shared" si="5"/>
        <v>56.719063056344808</v>
      </c>
      <c r="I46" s="95">
        <f t="shared" si="6"/>
        <v>31.593717948717948</v>
      </c>
    </row>
    <row r="47" spans="1:9" ht="26.4" x14ac:dyDescent="0.3">
      <c r="A47" s="6"/>
      <c r="B47" s="6"/>
      <c r="C47" s="7">
        <v>51</v>
      </c>
      <c r="D47" s="11" t="s">
        <v>35</v>
      </c>
      <c r="E47" s="37">
        <v>11413.74</v>
      </c>
      <c r="F47" s="39">
        <v>0</v>
      </c>
      <c r="G47" s="39">
        <v>2095.1</v>
      </c>
      <c r="H47" s="95">
        <f t="shared" si="5"/>
        <v>18.355946429478855</v>
      </c>
      <c r="I47" s="95">
        <v>0</v>
      </c>
    </row>
    <row r="48" spans="1:9" x14ac:dyDescent="0.3">
      <c r="A48" s="6"/>
      <c r="B48" s="6"/>
      <c r="C48" s="7">
        <v>52</v>
      </c>
      <c r="D48" s="7" t="s">
        <v>36</v>
      </c>
      <c r="E48" s="37">
        <v>29097.07</v>
      </c>
      <c r="F48" s="39">
        <v>303530</v>
      </c>
      <c r="G48" s="39">
        <v>123257.39</v>
      </c>
      <c r="H48" s="95">
        <f t="shared" si="5"/>
        <v>423.60756598516616</v>
      </c>
      <c r="I48" s="95">
        <f t="shared" si="6"/>
        <v>40.607976147333048</v>
      </c>
    </row>
    <row r="49" spans="1:9" ht="39.6" x14ac:dyDescent="0.3">
      <c r="A49" s="6"/>
      <c r="B49" s="6"/>
      <c r="C49" s="7">
        <v>55</v>
      </c>
      <c r="D49" s="11" t="s">
        <v>37</v>
      </c>
      <c r="E49" s="37">
        <v>31.16</v>
      </c>
      <c r="F49" s="39">
        <v>600</v>
      </c>
      <c r="G49" s="39">
        <v>277.58</v>
      </c>
      <c r="H49" s="95">
        <f t="shared" si="5"/>
        <v>890.82156611039784</v>
      </c>
      <c r="I49" s="95">
        <f t="shared" si="6"/>
        <v>46.263333333333328</v>
      </c>
    </row>
    <row r="50" spans="1:9" ht="26.4" x14ac:dyDescent="0.3">
      <c r="A50" s="6"/>
      <c r="B50" s="6"/>
      <c r="C50" s="7">
        <v>56</v>
      </c>
      <c r="D50" s="11" t="s">
        <v>38</v>
      </c>
      <c r="E50" s="37">
        <v>9291.5300000000007</v>
      </c>
      <c r="F50" s="39">
        <v>20330</v>
      </c>
      <c r="G50" s="39">
        <v>10647.59</v>
      </c>
      <c r="H50" s="95">
        <f t="shared" si="5"/>
        <v>114.59458237771389</v>
      </c>
      <c r="I50" s="95">
        <f t="shared" si="6"/>
        <v>52.373782587309393</v>
      </c>
    </row>
    <row r="51" spans="1:9" x14ac:dyDescent="0.3">
      <c r="A51" s="6"/>
      <c r="B51" s="16"/>
      <c r="C51" s="7">
        <v>61</v>
      </c>
      <c r="D51" s="11" t="s">
        <v>43</v>
      </c>
      <c r="E51" s="37">
        <v>1778.49</v>
      </c>
      <c r="F51" s="39">
        <v>1000</v>
      </c>
      <c r="G51" s="39">
        <v>3033.95</v>
      </c>
      <c r="H51" s="95">
        <f t="shared" si="5"/>
        <v>170.5913443426727</v>
      </c>
      <c r="I51" s="95">
        <f t="shared" si="6"/>
        <v>303.39499999999998</v>
      </c>
    </row>
    <row r="52" spans="1:9" x14ac:dyDescent="0.3">
      <c r="A52" s="6"/>
      <c r="B52" s="6">
        <v>34</v>
      </c>
      <c r="C52" s="7"/>
      <c r="D52" s="27" t="s">
        <v>44</v>
      </c>
      <c r="E52" s="37">
        <f>E53+E54</f>
        <v>2686.09</v>
      </c>
      <c r="F52" s="37">
        <f t="shared" ref="F52:G52" si="8">F53+F54</f>
        <v>3330</v>
      </c>
      <c r="G52" s="37">
        <f t="shared" si="8"/>
        <v>1198.79</v>
      </c>
      <c r="H52" s="95">
        <f t="shared" si="5"/>
        <v>44.629554482537806</v>
      </c>
      <c r="I52" s="95">
        <f t="shared" si="6"/>
        <v>35.999699699699697</v>
      </c>
    </row>
    <row r="53" spans="1:9" ht="26.4" x14ac:dyDescent="0.3">
      <c r="A53" s="6"/>
      <c r="B53" s="6"/>
      <c r="C53" s="7">
        <v>12</v>
      </c>
      <c r="D53" s="11" t="s">
        <v>41</v>
      </c>
      <c r="E53" s="37">
        <v>2079.0300000000002</v>
      </c>
      <c r="F53" s="39">
        <v>1730</v>
      </c>
      <c r="G53" s="39">
        <v>1198.79</v>
      </c>
      <c r="H53" s="95">
        <f t="shared" si="5"/>
        <v>57.661024612439448</v>
      </c>
      <c r="I53" s="95">
        <f t="shared" si="6"/>
        <v>69.294219653179184</v>
      </c>
    </row>
    <row r="54" spans="1:9" x14ac:dyDescent="0.3">
      <c r="A54" s="6"/>
      <c r="B54" s="6"/>
      <c r="C54" s="7">
        <v>31</v>
      </c>
      <c r="D54" s="11" t="s">
        <v>29</v>
      </c>
      <c r="E54" s="37">
        <v>607.05999999999995</v>
      </c>
      <c r="F54" s="39">
        <v>1600</v>
      </c>
      <c r="G54" s="39">
        <v>0</v>
      </c>
      <c r="H54" s="95">
        <f t="shared" si="5"/>
        <v>0</v>
      </c>
      <c r="I54" s="95">
        <f t="shared" si="6"/>
        <v>0</v>
      </c>
    </row>
    <row r="55" spans="1:9" x14ac:dyDescent="0.3">
      <c r="A55" s="6"/>
      <c r="B55" s="6"/>
      <c r="C55" s="7">
        <v>52</v>
      </c>
      <c r="D55" s="7" t="s">
        <v>36</v>
      </c>
      <c r="E55" s="37">
        <v>0</v>
      </c>
      <c r="F55" s="39">
        <v>700</v>
      </c>
      <c r="G55" s="39">
        <v>0</v>
      </c>
      <c r="H55" s="95">
        <v>0</v>
      </c>
      <c r="I55" s="95">
        <f t="shared" si="6"/>
        <v>0</v>
      </c>
    </row>
    <row r="56" spans="1:9" ht="39.6" x14ac:dyDescent="0.3">
      <c r="A56" s="6"/>
      <c r="B56" s="6">
        <v>37</v>
      </c>
      <c r="C56" s="7"/>
      <c r="D56" s="27" t="s">
        <v>45</v>
      </c>
      <c r="E56" s="37">
        <f>E57+E58+E59</f>
        <v>1592.67</v>
      </c>
      <c r="F56" s="37">
        <f t="shared" ref="F56:G56" si="9">F57+F58+F59</f>
        <v>110110</v>
      </c>
      <c r="G56" s="37">
        <f t="shared" si="9"/>
        <v>490.76</v>
      </c>
      <c r="H56" s="95">
        <f t="shared" si="5"/>
        <v>30.813665103254284</v>
      </c>
      <c r="I56" s="95">
        <f t="shared" si="6"/>
        <v>0.44569975479066382</v>
      </c>
    </row>
    <row r="57" spans="1:9" x14ac:dyDescent="0.3">
      <c r="A57" s="6"/>
      <c r="B57" s="6"/>
      <c r="C57" s="7">
        <v>11</v>
      </c>
      <c r="D57" s="7" t="s">
        <v>9</v>
      </c>
      <c r="E57" s="37">
        <v>1592.67</v>
      </c>
      <c r="F57" s="39">
        <v>86110</v>
      </c>
      <c r="G57" s="39">
        <v>460</v>
      </c>
      <c r="H57" s="95">
        <f t="shared" si="5"/>
        <v>28.882317115284394</v>
      </c>
      <c r="I57" s="95">
        <f t="shared" si="6"/>
        <v>0.53420044129601674</v>
      </c>
    </row>
    <row r="58" spans="1:9" x14ac:dyDescent="0.3">
      <c r="A58" s="6"/>
      <c r="B58" s="6"/>
      <c r="C58" s="7">
        <v>31</v>
      </c>
      <c r="D58" s="11" t="s">
        <v>29</v>
      </c>
      <c r="E58" s="37">
        <v>0</v>
      </c>
      <c r="F58" s="39">
        <v>0</v>
      </c>
      <c r="G58" s="39">
        <v>0</v>
      </c>
      <c r="H58" s="95">
        <v>0</v>
      </c>
      <c r="I58" s="95">
        <v>0</v>
      </c>
    </row>
    <row r="59" spans="1:9" x14ac:dyDescent="0.3">
      <c r="A59" s="6"/>
      <c r="B59" s="6"/>
      <c r="C59" s="7">
        <v>52</v>
      </c>
      <c r="D59" s="7" t="s">
        <v>36</v>
      </c>
      <c r="E59" s="37">
        <v>0</v>
      </c>
      <c r="F59" s="39">
        <v>24000</v>
      </c>
      <c r="G59" s="39">
        <v>30.76</v>
      </c>
      <c r="H59" s="95">
        <v>0</v>
      </c>
      <c r="I59" s="95">
        <f t="shared" si="6"/>
        <v>0.12816666666666665</v>
      </c>
    </row>
    <row r="60" spans="1:9" x14ac:dyDescent="0.3">
      <c r="A60" s="6"/>
      <c r="B60" s="6">
        <v>38</v>
      </c>
      <c r="C60" s="7"/>
      <c r="D60" s="27" t="s">
        <v>126</v>
      </c>
      <c r="E60" s="37">
        <f>E61+E62</f>
        <v>0</v>
      </c>
      <c r="F60" s="37">
        <f t="shared" ref="F60:G60" si="10">F61+F62</f>
        <v>2940</v>
      </c>
      <c r="G60" s="37">
        <f t="shared" si="10"/>
        <v>2938.4500000000003</v>
      </c>
      <c r="H60" s="95">
        <v>0</v>
      </c>
      <c r="I60" s="95">
        <f t="shared" si="6"/>
        <v>99.947278911564624</v>
      </c>
    </row>
    <row r="61" spans="1:9" x14ac:dyDescent="0.3">
      <c r="A61" s="6"/>
      <c r="B61" s="6"/>
      <c r="C61" s="7">
        <v>11</v>
      </c>
      <c r="D61" s="7" t="s">
        <v>9</v>
      </c>
      <c r="E61" s="37">
        <v>0</v>
      </c>
      <c r="F61" s="37">
        <v>700</v>
      </c>
      <c r="G61" s="37">
        <v>703.34</v>
      </c>
      <c r="H61" s="95">
        <v>0</v>
      </c>
      <c r="I61" s="95">
        <f t="shared" si="6"/>
        <v>100.47714285714287</v>
      </c>
    </row>
    <row r="62" spans="1:9" x14ac:dyDescent="0.3">
      <c r="A62" s="6"/>
      <c r="B62" s="6"/>
      <c r="C62" s="7">
        <v>52</v>
      </c>
      <c r="D62" s="7" t="s">
        <v>36</v>
      </c>
      <c r="E62" s="37">
        <v>0</v>
      </c>
      <c r="F62" s="37">
        <v>2240</v>
      </c>
      <c r="G62" s="37">
        <v>2235.11</v>
      </c>
      <c r="H62" s="95">
        <v>0</v>
      </c>
      <c r="I62" s="95">
        <f t="shared" si="6"/>
        <v>99.781696428571436</v>
      </c>
    </row>
    <row r="63" spans="1:9" ht="26.4" x14ac:dyDescent="0.3">
      <c r="A63" s="8">
        <v>4</v>
      </c>
      <c r="B63" s="9"/>
      <c r="C63" s="9"/>
      <c r="D63" s="14" t="s">
        <v>15</v>
      </c>
      <c r="E63" s="36">
        <f>E64+E66</f>
        <v>9558.7200000000012</v>
      </c>
      <c r="F63" s="36">
        <f t="shared" ref="F63:G63" si="11">F64+F66</f>
        <v>87340</v>
      </c>
      <c r="G63" s="36">
        <f t="shared" si="11"/>
        <v>32718.239999999998</v>
      </c>
      <c r="H63" s="96">
        <f t="shared" si="5"/>
        <v>342.28683338354921</v>
      </c>
      <c r="I63" s="96">
        <f t="shared" si="6"/>
        <v>37.460773986718571</v>
      </c>
    </row>
    <row r="64" spans="1:9" ht="39.6" x14ac:dyDescent="0.3">
      <c r="A64" s="10"/>
      <c r="B64" s="10">
        <v>41</v>
      </c>
      <c r="C64" s="10"/>
      <c r="D64" s="15" t="s">
        <v>16</v>
      </c>
      <c r="E64" s="37">
        <f>E65+0</f>
        <v>0</v>
      </c>
      <c r="F64" s="37">
        <f t="shared" ref="F64:G64" si="12">F65+0</f>
        <v>600</v>
      </c>
      <c r="G64" s="37">
        <f t="shared" si="12"/>
        <v>0</v>
      </c>
      <c r="H64" s="95">
        <v>0</v>
      </c>
      <c r="I64" s="95">
        <f t="shared" si="6"/>
        <v>0</v>
      </c>
    </row>
    <row r="65" spans="1:9" x14ac:dyDescent="0.3">
      <c r="A65" s="10"/>
      <c r="B65" s="10"/>
      <c r="C65" s="10">
        <v>31</v>
      </c>
      <c r="D65" s="11" t="s">
        <v>29</v>
      </c>
      <c r="E65" s="37">
        <v>0</v>
      </c>
      <c r="F65" s="37">
        <v>600</v>
      </c>
      <c r="G65" s="37">
        <v>0</v>
      </c>
      <c r="H65" s="95">
        <v>0</v>
      </c>
      <c r="I65" s="95">
        <f t="shared" si="6"/>
        <v>0</v>
      </c>
    </row>
    <row r="66" spans="1:9" ht="39.6" x14ac:dyDescent="0.3">
      <c r="A66" s="10"/>
      <c r="B66" s="10">
        <v>42</v>
      </c>
      <c r="D66" s="10" t="s">
        <v>34</v>
      </c>
      <c r="E66" s="37">
        <f>E67+E68+E69+E70+E71</f>
        <v>9558.7200000000012</v>
      </c>
      <c r="F66" s="37">
        <f t="shared" ref="F66" si="13">F67+F68+F69+F70+F71</f>
        <v>86740</v>
      </c>
      <c r="G66" s="37">
        <f>G67+G68+G69+G70+G71+G72</f>
        <v>32718.239999999998</v>
      </c>
      <c r="H66" s="95">
        <f t="shared" si="5"/>
        <v>342.28683338354921</v>
      </c>
      <c r="I66" s="95">
        <f t="shared" si="6"/>
        <v>37.719898547382982</v>
      </c>
    </row>
    <row r="67" spans="1:9" x14ac:dyDescent="0.3">
      <c r="A67" s="10"/>
      <c r="B67" s="10"/>
      <c r="C67" s="10">
        <v>11</v>
      </c>
      <c r="D67" s="7" t="s">
        <v>9</v>
      </c>
      <c r="E67" s="37">
        <v>5376.64</v>
      </c>
      <c r="F67" s="39">
        <v>4680</v>
      </c>
      <c r="G67" s="39">
        <v>10122.77</v>
      </c>
      <c r="H67" s="95">
        <f t="shared" si="5"/>
        <v>188.27315944530412</v>
      </c>
      <c r="I67" s="95">
        <f t="shared" si="6"/>
        <v>216.29850427350431</v>
      </c>
    </row>
    <row r="68" spans="1:9" ht="26.4" x14ac:dyDescent="0.3">
      <c r="A68" s="10"/>
      <c r="B68" s="10"/>
      <c r="C68" s="10">
        <v>12</v>
      </c>
      <c r="D68" s="11" t="s">
        <v>41</v>
      </c>
      <c r="E68" s="37">
        <v>0</v>
      </c>
      <c r="F68" s="39">
        <v>2860</v>
      </c>
      <c r="G68" s="39">
        <v>0</v>
      </c>
      <c r="H68" s="95">
        <v>0</v>
      </c>
      <c r="I68" s="95">
        <f t="shared" si="6"/>
        <v>0</v>
      </c>
    </row>
    <row r="69" spans="1:9" x14ac:dyDescent="0.3">
      <c r="A69" s="10"/>
      <c r="B69" s="10"/>
      <c r="C69" s="10">
        <v>31</v>
      </c>
      <c r="D69" s="11" t="s">
        <v>29</v>
      </c>
      <c r="E69" s="37">
        <v>1807.95</v>
      </c>
      <c r="F69" s="39">
        <v>10200</v>
      </c>
      <c r="G69" s="39">
        <v>4915.4399999999996</v>
      </c>
      <c r="H69" s="95">
        <f t="shared" si="5"/>
        <v>271.87920019912053</v>
      </c>
      <c r="I69" s="95">
        <f t="shared" si="6"/>
        <v>48.190588235294115</v>
      </c>
    </row>
    <row r="70" spans="1:9" ht="26.4" x14ac:dyDescent="0.3">
      <c r="A70" s="10"/>
      <c r="B70" s="10"/>
      <c r="C70" s="10">
        <v>43</v>
      </c>
      <c r="D70" s="11" t="s">
        <v>33</v>
      </c>
      <c r="E70" s="37">
        <v>2374.13</v>
      </c>
      <c r="F70" s="39">
        <v>2500</v>
      </c>
      <c r="G70" s="39">
        <v>11880.03</v>
      </c>
      <c r="H70" s="95">
        <f t="shared" si="5"/>
        <v>500.39509209689442</v>
      </c>
      <c r="I70" s="95">
        <f t="shared" si="6"/>
        <v>475.20120000000009</v>
      </c>
    </row>
    <row r="71" spans="1:9" x14ac:dyDescent="0.3">
      <c r="A71" s="10"/>
      <c r="B71" s="10"/>
      <c r="C71" s="7">
        <v>52</v>
      </c>
      <c r="D71" s="7" t="s">
        <v>36</v>
      </c>
      <c r="E71" s="37">
        <v>0</v>
      </c>
      <c r="F71" s="39">
        <v>66500</v>
      </c>
      <c r="G71" s="39">
        <v>0</v>
      </c>
      <c r="H71" s="95">
        <v>0</v>
      </c>
      <c r="I71" s="95">
        <f t="shared" si="6"/>
        <v>0</v>
      </c>
    </row>
    <row r="72" spans="1:9" x14ac:dyDescent="0.3">
      <c r="A72" s="39"/>
      <c r="B72" s="39"/>
      <c r="C72" s="71">
        <v>61</v>
      </c>
      <c r="D72" s="72" t="s">
        <v>43</v>
      </c>
      <c r="E72" s="39">
        <v>0</v>
      </c>
      <c r="F72" s="39">
        <v>5800</v>
      </c>
      <c r="G72" s="39">
        <v>5800</v>
      </c>
      <c r="H72" s="95">
        <v>0</v>
      </c>
      <c r="I72" s="95">
        <f t="shared" si="6"/>
        <v>100</v>
      </c>
    </row>
  </sheetData>
  <mergeCells count="5">
    <mergeCell ref="A31:I31"/>
    <mergeCell ref="A3:I3"/>
    <mergeCell ref="A1:J1"/>
    <mergeCell ref="A5:K5"/>
    <mergeCell ref="A7:K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2"/>
  <sheetViews>
    <sheetView workbookViewId="0">
      <selection activeCell="J13" sqref="J13"/>
    </sheetView>
  </sheetViews>
  <sheetFormatPr defaultRowHeight="14.4" x14ac:dyDescent="0.3"/>
  <cols>
    <col min="1" max="1" width="37.6640625" customWidth="1"/>
    <col min="2" max="6" width="25.33203125" customWidth="1"/>
  </cols>
  <sheetData>
    <row r="1" spans="1:10" ht="42" customHeight="1" x14ac:dyDescent="0.3">
      <c r="A1" s="129" t="s">
        <v>112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8" customHeight="1" x14ac:dyDescent="0.3">
      <c r="A2" s="1"/>
      <c r="B2" s="1"/>
      <c r="C2" s="1"/>
      <c r="D2" s="1"/>
      <c r="E2" s="1"/>
      <c r="F2" s="1"/>
    </row>
    <row r="3" spans="1:10" ht="15.6" x14ac:dyDescent="0.3">
      <c r="A3" s="129" t="s">
        <v>22</v>
      </c>
      <c r="B3" s="129"/>
      <c r="C3" s="129"/>
      <c r="D3" s="129"/>
      <c r="E3" s="130"/>
      <c r="F3" s="130"/>
    </row>
    <row r="4" spans="1:10" ht="17.399999999999999" x14ac:dyDescent="0.3">
      <c r="A4" s="1"/>
      <c r="B4" s="1"/>
      <c r="C4" s="1"/>
      <c r="D4" s="1"/>
      <c r="E4" s="2"/>
      <c r="F4" s="2"/>
    </row>
    <row r="5" spans="1:10" ht="18" customHeight="1" x14ac:dyDescent="0.3">
      <c r="A5" s="129" t="s">
        <v>4</v>
      </c>
      <c r="B5" s="133"/>
      <c r="C5" s="133"/>
      <c r="D5" s="133"/>
      <c r="E5" s="133"/>
      <c r="F5" s="133"/>
    </row>
    <row r="6" spans="1:10" ht="17.399999999999999" x14ac:dyDescent="0.3">
      <c r="A6" s="1"/>
      <c r="B6" s="1"/>
      <c r="C6" s="1"/>
      <c r="D6" s="1"/>
      <c r="E6" s="2"/>
      <c r="F6" s="2"/>
    </row>
    <row r="7" spans="1:10" ht="15.6" x14ac:dyDescent="0.3">
      <c r="A7" s="129" t="s">
        <v>17</v>
      </c>
      <c r="B7" s="132"/>
      <c r="C7" s="132"/>
      <c r="D7" s="132"/>
      <c r="E7" s="132"/>
      <c r="F7" s="132"/>
    </row>
    <row r="8" spans="1:10" ht="17.399999999999999" x14ac:dyDescent="0.3">
      <c r="A8" s="1"/>
      <c r="B8" s="1"/>
      <c r="C8" s="1"/>
      <c r="D8" s="1"/>
      <c r="E8" s="2"/>
      <c r="F8" s="2"/>
    </row>
    <row r="9" spans="1:10" ht="26.4" x14ac:dyDescent="0.3">
      <c r="A9" s="13" t="s">
        <v>18</v>
      </c>
      <c r="B9" s="54" t="s">
        <v>121</v>
      </c>
      <c r="C9" s="54" t="s">
        <v>87</v>
      </c>
      <c r="D9" s="54" t="s">
        <v>122</v>
      </c>
      <c r="E9" s="54" t="s">
        <v>90</v>
      </c>
      <c r="F9" s="54" t="s">
        <v>91</v>
      </c>
    </row>
    <row r="10" spans="1:10" ht="15.75" customHeight="1" x14ac:dyDescent="0.3">
      <c r="A10" s="59">
        <v>1</v>
      </c>
      <c r="B10" s="59">
        <v>2</v>
      </c>
      <c r="C10" s="59">
        <v>3</v>
      </c>
      <c r="D10" s="59">
        <v>4</v>
      </c>
      <c r="E10" s="59" t="s">
        <v>123</v>
      </c>
      <c r="F10" s="59" t="s">
        <v>124</v>
      </c>
    </row>
    <row r="11" spans="1:10" ht="15.75" customHeight="1" x14ac:dyDescent="0.3">
      <c r="A11" s="5" t="s">
        <v>46</v>
      </c>
      <c r="B11" s="36">
        <v>1362518.28</v>
      </c>
      <c r="C11" s="38">
        <v>3479790</v>
      </c>
      <c r="D11" s="38">
        <v>1592456.9</v>
      </c>
      <c r="E11" s="34">
        <f>D11/B11*100</f>
        <v>116.87600257370492</v>
      </c>
      <c r="F11" s="34">
        <f>D11/C11*100</f>
        <v>45.763017308515742</v>
      </c>
    </row>
    <row r="12" spans="1:10" x14ac:dyDescent="0.3">
      <c r="A12" s="11" t="s">
        <v>47</v>
      </c>
      <c r="B12" s="36">
        <v>1362518.28</v>
      </c>
      <c r="C12" s="38">
        <v>3479790</v>
      </c>
      <c r="D12" s="38">
        <v>1592456.9</v>
      </c>
      <c r="E12" s="34">
        <f>D12/B12*100</f>
        <v>116.87600257370492</v>
      </c>
      <c r="F12" s="34">
        <f>D12/C12*100</f>
        <v>45.763017308515742</v>
      </c>
    </row>
  </sheetData>
  <mergeCells count="4">
    <mergeCell ref="A3:F3"/>
    <mergeCell ref="A5:F5"/>
    <mergeCell ref="A7:F7"/>
    <mergeCell ref="A1:J1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4"/>
  <sheetViews>
    <sheetView workbookViewId="0">
      <selection activeCell="O12" sqref="O12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9" width="25.33203125" customWidth="1"/>
  </cols>
  <sheetData>
    <row r="1" spans="1:11" ht="42" customHeight="1" x14ac:dyDescent="0.3">
      <c r="A1" s="129" t="s">
        <v>112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1" ht="18" customHeigh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11" ht="15.6" x14ac:dyDescent="0.3">
      <c r="A3" s="129" t="s">
        <v>22</v>
      </c>
      <c r="B3" s="129"/>
      <c r="C3" s="129"/>
      <c r="D3" s="129"/>
      <c r="E3" s="129"/>
      <c r="F3" s="129"/>
      <c r="G3" s="129"/>
      <c r="H3" s="130"/>
      <c r="I3" s="130"/>
    </row>
    <row r="4" spans="1:11" ht="17.399999999999999" x14ac:dyDescent="0.3">
      <c r="A4" s="1"/>
      <c r="B4" s="1"/>
      <c r="C4" s="1"/>
      <c r="D4" s="1"/>
      <c r="E4" s="1"/>
      <c r="F4" s="1"/>
      <c r="G4" s="1"/>
      <c r="H4" s="2"/>
      <c r="I4" s="2"/>
    </row>
    <row r="5" spans="1:11" ht="18" customHeight="1" x14ac:dyDescent="0.3">
      <c r="A5" s="129" t="s">
        <v>19</v>
      </c>
      <c r="B5" s="133"/>
      <c r="C5" s="133"/>
      <c r="D5" s="133"/>
      <c r="E5" s="133"/>
      <c r="F5" s="133"/>
      <c r="G5" s="133"/>
      <c r="H5" s="133"/>
      <c r="I5" s="133"/>
    </row>
    <row r="6" spans="1:11" ht="17.399999999999999" x14ac:dyDescent="0.3">
      <c r="A6" s="1"/>
      <c r="B6" s="1"/>
      <c r="C6" s="1"/>
      <c r="D6" s="1"/>
      <c r="E6" s="1"/>
      <c r="F6" s="1"/>
      <c r="G6" s="1"/>
      <c r="H6" s="2"/>
      <c r="I6" s="2"/>
    </row>
    <row r="7" spans="1:11" ht="26.4" x14ac:dyDescent="0.3">
      <c r="A7" s="134" t="s">
        <v>18</v>
      </c>
      <c r="B7" s="135"/>
      <c r="C7" s="135"/>
      <c r="D7" s="135"/>
      <c r="E7" s="136"/>
      <c r="F7" s="61" t="s">
        <v>110</v>
      </c>
      <c r="G7" s="61" t="s">
        <v>87</v>
      </c>
      <c r="H7" s="61" t="s">
        <v>88</v>
      </c>
      <c r="I7" s="61" t="s">
        <v>111</v>
      </c>
      <c r="J7" s="61" t="s">
        <v>90</v>
      </c>
      <c r="K7" s="61" t="s">
        <v>91</v>
      </c>
    </row>
    <row r="8" spans="1:11" x14ac:dyDescent="0.3">
      <c r="A8" s="134">
        <v>1</v>
      </c>
      <c r="B8" s="135"/>
      <c r="C8" s="135"/>
      <c r="D8" s="135"/>
      <c r="E8" s="136"/>
      <c r="F8" s="62">
        <v>2</v>
      </c>
      <c r="G8" s="62">
        <v>3</v>
      </c>
      <c r="H8" s="62">
        <v>4</v>
      </c>
      <c r="I8" s="62">
        <v>5</v>
      </c>
      <c r="J8" s="62" t="s">
        <v>92</v>
      </c>
      <c r="K8" s="62" t="s">
        <v>93</v>
      </c>
    </row>
    <row r="9" spans="1:11" x14ac:dyDescent="0.3">
      <c r="A9" s="5"/>
      <c r="B9" s="10">
        <v>84</v>
      </c>
      <c r="C9" s="10"/>
      <c r="D9" s="10" t="s">
        <v>26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60">
        <v>0</v>
      </c>
      <c r="K9" s="60">
        <v>0</v>
      </c>
    </row>
    <row r="10" spans="1:11" ht="26.4" x14ac:dyDescent="0.3">
      <c r="A10" s="6"/>
      <c r="B10" s="6"/>
      <c r="C10" s="7">
        <v>81</v>
      </c>
      <c r="D10" s="11" t="s">
        <v>27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60">
        <v>0</v>
      </c>
      <c r="K10" s="60">
        <v>0</v>
      </c>
    </row>
    <row r="11" spans="1:11" ht="26.4" x14ac:dyDescent="0.3">
      <c r="A11" s="8">
        <v>5</v>
      </c>
      <c r="B11" s="9"/>
      <c r="C11" s="9"/>
      <c r="D11" s="14" t="s">
        <v>20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60">
        <v>0</v>
      </c>
      <c r="K11" s="60">
        <v>0</v>
      </c>
    </row>
    <row r="12" spans="1:11" ht="26.4" x14ac:dyDescent="0.3">
      <c r="A12" s="10"/>
      <c r="B12" s="10">
        <v>54</v>
      </c>
      <c r="C12" s="10"/>
      <c r="D12" s="15" t="s">
        <v>28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60">
        <v>0</v>
      </c>
      <c r="K12" s="60">
        <v>0</v>
      </c>
    </row>
    <row r="13" spans="1:11" x14ac:dyDescent="0.3">
      <c r="A13" s="10"/>
      <c r="B13" s="10"/>
      <c r="C13" s="7">
        <v>11</v>
      </c>
      <c r="D13" s="7" t="s"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60">
        <v>0</v>
      </c>
      <c r="K13" s="60">
        <v>0</v>
      </c>
    </row>
    <row r="14" spans="1:11" x14ac:dyDescent="0.3">
      <c r="A14" s="10"/>
      <c r="B14" s="10"/>
      <c r="C14" s="7">
        <v>31</v>
      </c>
      <c r="D14" s="7" t="s">
        <v>29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60">
        <v>0</v>
      </c>
      <c r="K14" s="60">
        <v>0</v>
      </c>
    </row>
  </sheetData>
  <mergeCells count="5">
    <mergeCell ref="A8:E8"/>
    <mergeCell ref="A3:I3"/>
    <mergeCell ref="A5:I5"/>
    <mergeCell ref="A1:J1"/>
    <mergeCell ref="A7:E7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5"/>
  <sheetViews>
    <sheetView tabSelected="1" workbookViewId="0">
      <selection activeCell="K139" sqref="K139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7" width="25.33203125" customWidth="1"/>
    <col min="8" max="8" width="11" customWidth="1"/>
    <col min="9" max="9" width="12.44140625" customWidth="1"/>
  </cols>
  <sheetData>
    <row r="1" spans="1:9" ht="42" customHeight="1" x14ac:dyDescent="0.3">
      <c r="A1" s="129" t="s">
        <v>112</v>
      </c>
      <c r="B1" s="129"/>
      <c r="C1" s="129"/>
      <c r="D1" s="129"/>
      <c r="E1" s="129"/>
      <c r="F1" s="129"/>
      <c r="G1" s="129"/>
      <c r="H1" s="129"/>
      <c r="I1" s="129"/>
    </row>
    <row r="2" spans="1:9" ht="17.399999999999999" x14ac:dyDescent="0.3">
      <c r="A2" s="1"/>
      <c r="B2" s="1"/>
      <c r="C2" s="1"/>
      <c r="D2" s="1"/>
      <c r="E2" s="1"/>
      <c r="F2" s="1"/>
      <c r="G2" s="2"/>
      <c r="H2" s="2"/>
      <c r="I2" s="2"/>
    </row>
    <row r="3" spans="1:9" ht="18" customHeight="1" x14ac:dyDescent="0.3">
      <c r="A3" s="129" t="s">
        <v>21</v>
      </c>
      <c r="B3" s="133"/>
      <c r="C3" s="133"/>
      <c r="D3" s="133"/>
      <c r="E3" s="133"/>
      <c r="F3" s="133"/>
      <c r="G3" s="133"/>
      <c r="H3" s="133"/>
      <c r="I3" s="133"/>
    </row>
    <row r="4" spans="1:9" ht="17.399999999999999" x14ac:dyDescent="0.3">
      <c r="A4" s="146" t="s">
        <v>125</v>
      </c>
      <c r="B4" s="146"/>
      <c r="C4" s="146"/>
      <c r="D4" s="146"/>
      <c r="E4" s="146"/>
      <c r="F4" s="146"/>
      <c r="G4" s="146"/>
      <c r="H4" s="146"/>
      <c r="I4" s="146"/>
    </row>
    <row r="5" spans="1:9" ht="17.399999999999999" x14ac:dyDescent="0.3">
      <c r="A5" s="63"/>
      <c r="B5" s="63"/>
      <c r="C5" s="63"/>
      <c r="D5" s="63"/>
      <c r="E5" s="63"/>
      <c r="F5" s="63"/>
      <c r="G5" s="63"/>
      <c r="H5" s="63"/>
      <c r="I5" s="63"/>
    </row>
    <row r="6" spans="1:9" ht="26.4" x14ac:dyDescent="0.3">
      <c r="A6" s="137" t="s">
        <v>23</v>
      </c>
      <c r="B6" s="138"/>
      <c r="C6" s="139"/>
      <c r="D6" s="12" t="s">
        <v>24</v>
      </c>
      <c r="E6" s="54" t="s">
        <v>110</v>
      </c>
      <c r="F6" s="54" t="s">
        <v>87</v>
      </c>
      <c r="G6" s="54" t="s">
        <v>111</v>
      </c>
      <c r="H6" s="54" t="s">
        <v>90</v>
      </c>
      <c r="I6" s="54" t="s">
        <v>91</v>
      </c>
    </row>
    <row r="7" spans="1:9" x14ac:dyDescent="0.3">
      <c r="D7" s="55">
        <v>1</v>
      </c>
      <c r="E7" s="56">
        <v>2</v>
      </c>
      <c r="F7" s="56">
        <v>3</v>
      </c>
      <c r="G7" s="56">
        <v>4</v>
      </c>
      <c r="H7" s="56" t="s">
        <v>123</v>
      </c>
      <c r="I7" s="56" t="s">
        <v>127</v>
      </c>
    </row>
    <row r="8" spans="1:9" ht="26.4" x14ac:dyDescent="0.3">
      <c r="A8" s="147" t="s">
        <v>48</v>
      </c>
      <c r="B8" s="148"/>
      <c r="C8" s="149"/>
      <c r="D8" s="18" t="s">
        <v>49</v>
      </c>
      <c r="E8" s="73">
        <f>E9+E43+E52+E63+E73+E81+E85+E90+E112+E119+E123+E131</f>
        <v>1362518.2799999998</v>
      </c>
      <c r="F8" s="73">
        <f>F9+F43+F52+F63+F73+F81+F85+F90+F112+F119+F123+F131+F139</f>
        <v>3479790</v>
      </c>
      <c r="G8" s="73">
        <f>G9+G43+G52+G63+G73+G81+G85+G90+G112+G119+G123+G131+G139</f>
        <v>1592456.9</v>
      </c>
      <c r="H8" s="101">
        <f>G8/E8*100</f>
        <v>116.87600257370494</v>
      </c>
      <c r="I8" s="101">
        <f>G8/F8*100</f>
        <v>45.763017308515742</v>
      </c>
    </row>
    <row r="9" spans="1:9" ht="26.4" x14ac:dyDescent="0.3">
      <c r="A9" s="147" t="s">
        <v>50</v>
      </c>
      <c r="B9" s="148"/>
      <c r="C9" s="149"/>
      <c r="D9" s="18" t="s">
        <v>51</v>
      </c>
      <c r="E9" s="73">
        <f>E10+E13+E17+E21+E24+E28+E32+E40</f>
        <v>1142066.47</v>
      </c>
      <c r="F9" s="73">
        <f>F10+F13+F17+F21+F24+F28+F32+F40+F36</f>
        <v>2617300</v>
      </c>
      <c r="G9" s="73">
        <f>G10+G13+G17+G21+G24+G27+G32+G36+G40</f>
        <v>1303521.6299999999</v>
      </c>
      <c r="H9" s="101">
        <f>G9/E9*100</f>
        <v>114.13710709850365</v>
      </c>
      <c r="I9" s="101">
        <f>G9/F9*100</f>
        <v>49.804058762847205</v>
      </c>
    </row>
    <row r="10" spans="1:9" x14ac:dyDescent="0.3">
      <c r="A10" s="140" t="s">
        <v>52</v>
      </c>
      <c r="B10" s="141"/>
      <c r="C10" s="142"/>
      <c r="D10" s="20" t="s">
        <v>9</v>
      </c>
      <c r="E10" s="74">
        <f>E11+0</f>
        <v>1536.79</v>
      </c>
      <c r="F10" s="74">
        <f>F11+0</f>
        <v>25840</v>
      </c>
      <c r="G10" s="74">
        <f>G11+0</f>
        <v>2386.42</v>
      </c>
      <c r="H10" s="102">
        <f>G10/E10*100</f>
        <v>155.28601825883823</v>
      </c>
      <c r="I10" s="102">
        <f>G10/F10*100</f>
        <v>9.2353715170278647</v>
      </c>
    </row>
    <row r="11" spans="1:9" x14ac:dyDescent="0.3">
      <c r="A11" s="143">
        <v>3</v>
      </c>
      <c r="B11" s="144"/>
      <c r="C11" s="145"/>
      <c r="D11" s="17" t="s">
        <v>13</v>
      </c>
      <c r="E11" s="74">
        <v>1536.79</v>
      </c>
      <c r="F11" s="75">
        <v>25840</v>
      </c>
      <c r="G11" s="75">
        <f>G12+0</f>
        <v>2386.42</v>
      </c>
      <c r="H11" s="102">
        <f t="shared" ref="H11:H74" si="0">G11/E11*100</f>
        <v>155.28601825883823</v>
      </c>
      <c r="I11" s="102">
        <f t="shared" ref="I11:I74" si="1">G11/F11*100</f>
        <v>9.2353715170278647</v>
      </c>
    </row>
    <row r="12" spans="1:9" x14ac:dyDescent="0.3">
      <c r="A12" s="150">
        <v>32</v>
      </c>
      <c r="B12" s="151"/>
      <c r="C12" s="152"/>
      <c r="D12" s="17" t="s">
        <v>25</v>
      </c>
      <c r="E12" s="74">
        <v>1536.79</v>
      </c>
      <c r="F12" s="75">
        <v>25840</v>
      </c>
      <c r="G12" s="74">
        <v>2386.42</v>
      </c>
      <c r="H12" s="102">
        <f t="shared" si="0"/>
        <v>155.28601825883823</v>
      </c>
      <c r="I12" s="102">
        <f t="shared" si="1"/>
        <v>9.2353715170278647</v>
      </c>
    </row>
    <row r="13" spans="1:9" ht="26.4" x14ac:dyDescent="0.3">
      <c r="A13" s="140" t="s">
        <v>53</v>
      </c>
      <c r="B13" s="141"/>
      <c r="C13" s="142"/>
      <c r="D13" s="26" t="s">
        <v>41</v>
      </c>
      <c r="E13" s="74">
        <f>E14+0</f>
        <v>106547.02</v>
      </c>
      <c r="F13" s="74">
        <f>F14+0</f>
        <v>188360</v>
      </c>
      <c r="G13" s="74">
        <f>G14+0</f>
        <v>144901.86000000002</v>
      </c>
      <c r="H13" s="102">
        <f t="shared" si="0"/>
        <v>135.99804105267327</v>
      </c>
      <c r="I13" s="102">
        <f t="shared" si="1"/>
        <v>76.928148226799749</v>
      </c>
    </row>
    <row r="14" spans="1:9" x14ac:dyDescent="0.3">
      <c r="A14" s="22">
        <v>3</v>
      </c>
      <c r="B14" s="23"/>
      <c r="C14" s="24"/>
      <c r="D14" s="21" t="s">
        <v>13</v>
      </c>
      <c r="E14" s="74">
        <f>E15+E16</f>
        <v>106547.02</v>
      </c>
      <c r="F14" s="74">
        <f>F15+F16</f>
        <v>188360</v>
      </c>
      <c r="G14" s="74">
        <f t="shared" ref="G14" si="2">G15+G16</f>
        <v>144901.86000000002</v>
      </c>
      <c r="H14" s="102">
        <f t="shared" si="0"/>
        <v>135.99804105267327</v>
      </c>
      <c r="I14" s="102">
        <f t="shared" si="1"/>
        <v>76.928148226799749</v>
      </c>
    </row>
    <row r="15" spans="1:9" x14ac:dyDescent="0.3">
      <c r="A15" s="22">
        <v>32</v>
      </c>
      <c r="B15" s="23"/>
      <c r="C15" s="24"/>
      <c r="D15" s="21" t="s">
        <v>25</v>
      </c>
      <c r="E15" s="74">
        <v>104467.99</v>
      </c>
      <c r="F15" s="75">
        <v>186630</v>
      </c>
      <c r="G15" s="75">
        <v>143703.07</v>
      </c>
      <c r="H15" s="102">
        <f t="shared" si="0"/>
        <v>137.55703541343144</v>
      </c>
      <c r="I15" s="102">
        <f t="shared" si="1"/>
        <v>76.998912286341962</v>
      </c>
    </row>
    <row r="16" spans="1:9" x14ac:dyDescent="0.3">
      <c r="A16" s="22">
        <v>34</v>
      </c>
      <c r="B16" s="23"/>
      <c r="C16" s="24"/>
      <c r="D16" s="21" t="s">
        <v>44</v>
      </c>
      <c r="E16" s="74">
        <v>2079.0300000000002</v>
      </c>
      <c r="F16" s="75">
        <v>1730</v>
      </c>
      <c r="G16" s="74">
        <v>1198.79</v>
      </c>
      <c r="H16" s="102">
        <f t="shared" si="0"/>
        <v>57.661024612439448</v>
      </c>
      <c r="I16" s="102">
        <f t="shared" si="1"/>
        <v>69.294219653179184</v>
      </c>
    </row>
    <row r="17" spans="1:9" x14ac:dyDescent="0.3">
      <c r="A17" s="140" t="s">
        <v>54</v>
      </c>
      <c r="B17" s="141"/>
      <c r="C17" s="142"/>
      <c r="D17" s="26" t="s">
        <v>29</v>
      </c>
      <c r="E17" s="74">
        <f>E18+0</f>
        <v>12946.71</v>
      </c>
      <c r="F17" s="74">
        <f t="shared" ref="F17:G17" si="3">F18+0</f>
        <v>29800</v>
      </c>
      <c r="G17" s="74">
        <f t="shared" si="3"/>
        <v>10641.25</v>
      </c>
      <c r="H17" s="102">
        <f t="shared" si="0"/>
        <v>82.192696059462207</v>
      </c>
      <c r="I17" s="102">
        <f t="shared" si="1"/>
        <v>35.708892617449663</v>
      </c>
    </row>
    <row r="18" spans="1:9" x14ac:dyDescent="0.3">
      <c r="A18" s="22">
        <v>3</v>
      </c>
      <c r="B18" s="23"/>
      <c r="C18" s="24"/>
      <c r="D18" s="21" t="s">
        <v>13</v>
      </c>
      <c r="E18" s="74">
        <f>E19+E20</f>
        <v>12946.71</v>
      </c>
      <c r="F18" s="74">
        <f t="shared" ref="F18:G18" si="4">F19+F20</f>
        <v>29800</v>
      </c>
      <c r="G18" s="74">
        <f t="shared" si="4"/>
        <v>10641.25</v>
      </c>
      <c r="H18" s="102">
        <f t="shared" si="0"/>
        <v>82.192696059462207</v>
      </c>
      <c r="I18" s="102">
        <f t="shared" si="1"/>
        <v>35.708892617449663</v>
      </c>
    </row>
    <row r="19" spans="1:9" x14ac:dyDescent="0.3">
      <c r="A19" s="22">
        <v>32</v>
      </c>
      <c r="B19" s="23"/>
      <c r="C19" s="24"/>
      <c r="D19" s="21" t="s">
        <v>25</v>
      </c>
      <c r="E19" s="74">
        <v>12339.65</v>
      </c>
      <c r="F19" s="75">
        <v>28200</v>
      </c>
      <c r="G19" s="75">
        <v>10641.25</v>
      </c>
      <c r="H19" s="102">
        <f t="shared" si="0"/>
        <v>86.236238467055387</v>
      </c>
      <c r="I19" s="102">
        <f t="shared" si="1"/>
        <v>37.734929078014183</v>
      </c>
    </row>
    <row r="20" spans="1:9" x14ac:dyDescent="0.3">
      <c r="A20" s="22">
        <v>34</v>
      </c>
      <c r="B20" s="23"/>
      <c r="C20" s="24"/>
      <c r="D20" s="21" t="s">
        <v>44</v>
      </c>
      <c r="E20" s="74">
        <v>607.05999999999995</v>
      </c>
      <c r="F20" s="75">
        <v>1600</v>
      </c>
      <c r="G20" s="75">
        <v>0</v>
      </c>
      <c r="H20" s="102">
        <f t="shared" si="0"/>
        <v>0</v>
      </c>
      <c r="I20" s="102">
        <f t="shared" si="1"/>
        <v>0</v>
      </c>
    </row>
    <row r="21" spans="1:9" ht="26.4" x14ac:dyDescent="0.3">
      <c r="A21" s="140" t="s">
        <v>55</v>
      </c>
      <c r="B21" s="141"/>
      <c r="C21" s="142"/>
      <c r="D21" s="26" t="s">
        <v>33</v>
      </c>
      <c r="E21" s="74">
        <v>44988.26</v>
      </c>
      <c r="F21" s="75">
        <v>86700</v>
      </c>
      <c r="G21" s="75">
        <f>G22+0</f>
        <v>34299.96</v>
      </c>
      <c r="H21" s="102">
        <f t="shared" si="0"/>
        <v>76.242024030269235</v>
      </c>
      <c r="I21" s="102">
        <f t="shared" si="1"/>
        <v>39.56166089965398</v>
      </c>
    </row>
    <row r="22" spans="1:9" x14ac:dyDescent="0.3">
      <c r="A22" s="22">
        <v>3</v>
      </c>
      <c r="B22" s="23"/>
      <c r="C22" s="24"/>
      <c r="D22" s="21" t="s">
        <v>13</v>
      </c>
      <c r="E22" s="74">
        <v>44988.26</v>
      </c>
      <c r="F22" s="75">
        <v>86700</v>
      </c>
      <c r="G22" s="75">
        <f>G23+0</f>
        <v>34299.96</v>
      </c>
      <c r="H22" s="102">
        <f t="shared" si="0"/>
        <v>76.242024030269235</v>
      </c>
      <c r="I22" s="102">
        <f t="shared" si="1"/>
        <v>39.56166089965398</v>
      </c>
    </row>
    <row r="23" spans="1:9" x14ac:dyDescent="0.3">
      <c r="A23" s="22">
        <v>32</v>
      </c>
      <c r="B23" s="23"/>
      <c r="C23" s="24"/>
      <c r="D23" s="21" t="s">
        <v>25</v>
      </c>
      <c r="E23" s="74">
        <v>44988.26</v>
      </c>
      <c r="F23" s="75">
        <v>86700</v>
      </c>
      <c r="G23" s="75">
        <v>34299.96</v>
      </c>
      <c r="H23" s="102">
        <f t="shared" si="0"/>
        <v>76.242024030269235</v>
      </c>
      <c r="I23" s="102">
        <f t="shared" si="1"/>
        <v>39.56166089965398</v>
      </c>
    </row>
    <row r="24" spans="1:9" ht="26.4" x14ac:dyDescent="0.3">
      <c r="A24" s="140" t="s">
        <v>56</v>
      </c>
      <c r="B24" s="141"/>
      <c r="C24" s="142"/>
      <c r="D24" s="26" t="s">
        <v>35</v>
      </c>
      <c r="E24" s="74">
        <v>11413.74</v>
      </c>
      <c r="F24" s="75">
        <v>0</v>
      </c>
      <c r="G24" s="75">
        <f>G25+0</f>
        <v>2095.1</v>
      </c>
      <c r="H24" s="102">
        <f t="shared" si="0"/>
        <v>18.355946429478855</v>
      </c>
      <c r="I24" s="102">
        <v>0</v>
      </c>
    </row>
    <row r="25" spans="1:9" x14ac:dyDescent="0.3">
      <c r="A25" s="22">
        <v>3</v>
      </c>
      <c r="B25" s="23"/>
      <c r="C25" s="24"/>
      <c r="D25" s="21" t="s">
        <v>13</v>
      </c>
      <c r="E25" s="74">
        <v>11413.74</v>
      </c>
      <c r="F25" s="75">
        <v>0</v>
      </c>
      <c r="G25" s="75">
        <f>G26+0</f>
        <v>2095.1</v>
      </c>
      <c r="H25" s="102">
        <f t="shared" si="0"/>
        <v>18.355946429478855</v>
      </c>
      <c r="I25" s="102">
        <v>0</v>
      </c>
    </row>
    <row r="26" spans="1:9" x14ac:dyDescent="0.3">
      <c r="A26" s="22">
        <v>32</v>
      </c>
      <c r="B26" s="23"/>
      <c r="C26" s="24"/>
      <c r="D26" s="21" t="s">
        <v>25</v>
      </c>
      <c r="E26" s="74">
        <v>11413.74</v>
      </c>
      <c r="F26" s="75">
        <v>0</v>
      </c>
      <c r="G26" s="74">
        <v>2095.1</v>
      </c>
      <c r="H26" s="102">
        <f t="shared" si="0"/>
        <v>18.355946429478855</v>
      </c>
      <c r="I26" s="102">
        <v>0</v>
      </c>
    </row>
    <row r="27" spans="1:9" x14ac:dyDescent="0.3">
      <c r="A27" s="140" t="s">
        <v>65</v>
      </c>
      <c r="B27" s="141"/>
      <c r="C27" s="142"/>
      <c r="D27" s="29" t="s">
        <v>36</v>
      </c>
      <c r="E27" s="74">
        <f>E28+0</f>
        <v>963611.41999999993</v>
      </c>
      <c r="F27" s="74">
        <f t="shared" ref="F27:G27" si="5">F28+0</f>
        <v>2245900</v>
      </c>
      <c r="G27" s="74">
        <f t="shared" si="5"/>
        <v>1091048.8699999999</v>
      </c>
      <c r="H27" s="102">
        <f t="shared" si="0"/>
        <v>113.22498336518261</v>
      </c>
      <c r="I27" s="102">
        <f t="shared" si="1"/>
        <v>48.579583685827501</v>
      </c>
    </row>
    <row r="28" spans="1:9" x14ac:dyDescent="0.3">
      <c r="A28" s="31">
        <v>3</v>
      </c>
      <c r="B28" s="32"/>
      <c r="C28" s="33"/>
      <c r="D28" s="30" t="s">
        <v>13</v>
      </c>
      <c r="E28" s="74">
        <f>E29+E30+E31</f>
        <v>963611.41999999993</v>
      </c>
      <c r="F28" s="74">
        <f t="shared" ref="F28:G28" si="6">F29+F30+F31</f>
        <v>2245900</v>
      </c>
      <c r="G28" s="74">
        <f t="shared" si="6"/>
        <v>1091048.8699999999</v>
      </c>
      <c r="H28" s="102">
        <f t="shared" si="0"/>
        <v>113.22498336518261</v>
      </c>
      <c r="I28" s="102">
        <f t="shared" si="1"/>
        <v>48.579583685827501</v>
      </c>
    </row>
    <row r="29" spans="1:9" x14ac:dyDescent="0.3">
      <c r="A29" s="150">
        <v>31</v>
      </c>
      <c r="B29" s="151"/>
      <c r="C29" s="152"/>
      <c r="D29" s="30" t="s">
        <v>14</v>
      </c>
      <c r="E29" s="74">
        <v>934514.35</v>
      </c>
      <c r="F29" s="75">
        <v>2194100</v>
      </c>
      <c r="G29" s="75">
        <v>1062929.44</v>
      </c>
      <c r="H29" s="102">
        <f t="shared" si="0"/>
        <v>113.74137165469958</v>
      </c>
      <c r="I29" s="102">
        <f t="shared" si="1"/>
        <v>48.444894945535758</v>
      </c>
    </row>
    <row r="30" spans="1:9" ht="25.5" customHeight="1" x14ac:dyDescent="0.3">
      <c r="A30" s="31">
        <v>32</v>
      </c>
      <c r="B30" s="32"/>
      <c r="C30" s="33"/>
      <c r="D30" s="30" t="s">
        <v>25</v>
      </c>
      <c r="E30" s="74">
        <v>29097.07</v>
      </c>
      <c r="F30" s="75">
        <v>51100</v>
      </c>
      <c r="G30" s="74">
        <v>28119.43</v>
      </c>
      <c r="H30" s="102">
        <f t="shared" si="0"/>
        <v>96.640074069313513</v>
      </c>
      <c r="I30" s="102">
        <f t="shared" si="1"/>
        <v>55.028238747553814</v>
      </c>
    </row>
    <row r="31" spans="1:9" x14ac:dyDescent="0.3">
      <c r="A31" s="67">
        <v>34</v>
      </c>
      <c r="B31" s="68"/>
      <c r="C31" s="69"/>
      <c r="D31" s="70" t="s">
        <v>44</v>
      </c>
      <c r="E31" s="74">
        <v>0</v>
      </c>
      <c r="F31" s="75">
        <v>700</v>
      </c>
      <c r="G31" s="75">
        <v>0</v>
      </c>
      <c r="H31" s="102">
        <v>0</v>
      </c>
      <c r="I31" s="102">
        <f t="shared" si="1"/>
        <v>0</v>
      </c>
    </row>
    <row r="32" spans="1:9" ht="26.4" x14ac:dyDescent="0.3">
      <c r="A32" s="140" t="s">
        <v>57</v>
      </c>
      <c r="B32" s="141"/>
      <c r="C32" s="142"/>
      <c r="D32" s="26" t="s">
        <v>37</v>
      </c>
      <c r="E32" s="74">
        <f>E33+0</f>
        <v>1022.53</v>
      </c>
      <c r="F32" s="74">
        <f t="shared" ref="F32:G32" si="7">F33+0</f>
        <v>14200</v>
      </c>
      <c r="G32" s="74">
        <f t="shared" si="7"/>
        <v>8673.26</v>
      </c>
      <c r="H32" s="102">
        <f t="shared" si="0"/>
        <v>848.2157002728527</v>
      </c>
      <c r="I32" s="102">
        <f t="shared" si="1"/>
        <v>61.079295774647889</v>
      </c>
    </row>
    <row r="33" spans="1:9" x14ac:dyDescent="0.3">
      <c r="A33" s="22">
        <v>3</v>
      </c>
      <c r="B33" s="23"/>
      <c r="C33" s="24"/>
      <c r="D33" s="21" t="s">
        <v>13</v>
      </c>
      <c r="E33" s="74">
        <f>E34+E35</f>
        <v>1022.53</v>
      </c>
      <c r="F33" s="74">
        <f t="shared" ref="F33:G33" si="8">F34+F35</f>
        <v>14200</v>
      </c>
      <c r="G33" s="74">
        <f t="shared" si="8"/>
        <v>8673.26</v>
      </c>
      <c r="H33" s="102">
        <f t="shared" si="0"/>
        <v>848.2157002728527</v>
      </c>
      <c r="I33" s="102">
        <f t="shared" si="1"/>
        <v>61.079295774647889</v>
      </c>
    </row>
    <row r="34" spans="1:9" x14ac:dyDescent="0.3">
      <c r="A34" s="150">
        <v>31</v>
      </c>
      <c r="B34" s="151"/>
      <c r="C34" s="152"/>
      <c r="D34" s="70" t="s">
        <v>14</v>
      </c>
      <c r="E34" s="74">
        <v>991.37</v>
      </c>
      <c r="F34" s="75">
        <v>13600</v>
      </c>
      <c r="G34" s="75">
        <v>8395.68</v>
      </c>
      <c r="H34" s="102">
        <f t="shared" si="0"/>
        <v>846.87654457972292</v>
      </c>
      <c r="I34" s="102">
        <f t="shared" si="1"/>
        <v>61.73294117647059</v>
      </c>
    </row>
    <row r="35" spans="1:9" x14ac:dyDescent="0.3">
      <c r="A35" s="22">
        <v>32</v>
      </c>
      <c r="B35" s="23"/>
      <c r="C35" s="24"/>
      <c r="D35" s="21" t="s">
        <v>25</v>
      </c>
      <c r="E35" s="74">
        <v>31.16</v>
      </c>
      <c r="F35" s="75">
        <v>600</v>
      </c>
      <c r="G35" s="75">
        <v>277.58</v>
      </c>
      <c r="H35" s="102">
        <f t="shared" si="0"/>
        <v>890.82156611039784</v>
      </c>
      <c r="I35" s="102">
        <f t="shared" si="1"/>
        <v>46.263333333333328</v>
      </c>
    </row>
    <row r="36" spans="1:9" ht="26.4" x14ac:dyDescent="0.3">
      <c r="A36" s="140" t="s">
        <v>58</v>
      </c>
      <c r="B36" s="141"/>
      <c r="C36" s="142"/>
      <c r="D36" s="78" t="s">
        <v>38</v>
      </c>
      <c r="E36" s="74"/>
      <c r="F36" s="74">
        <f t="shared" ref="F36:G36" si="9">F37+0</f>
        <v>20700</v>
      </c>
      <c r="G36" s="74">
        <f t="shared" si="9"/>
        <v>3674.91</v>
      </c>
      <c r="H36" s="102">
        <v>0</v>
      </c>
      <c r="I36" s="102">
        <f t="shared" si="1"/>
        <v>17.753188405797101</v>
      </c>
    </row>
    <row r="37" spans="1:9" x14ac:dyDescent="0.3">
      <c r="A37" s="80">
        <v>3</v>
      </c>
      <c r="B37" s="81"/>
      <c r="C37" s="82"/>
      <c r="D37" s="79" t="s">
        <v>13</v>
      </c>
      <c r="E37" s="74"/>
      <c r="F37" s="74">
        <f t="shared" ref="F37:G37" si="10">F38+F39</f>
        <v>20700</v>
      </c>
      <c r="G37" s="74">
        <f t="shared" si="10"/>
        <v>3674.91</v>
      </c>
      <c r="H37" s="102">
        <v>0</v>
      </c>
      <c r="I37" s="102">
        <f t="shared" si="1"/>
        <v>17.753188405797101</v>
      </c>
    </row>
    <row r="38" spans="1:9" x14ac:dyDescent="0.3">
      <c r="A38" s="80">
        <v>31</v>
      </c>
      <c r="B38" s="81"/>
      <c r="C38" s="82"/>
      <c r="D38" s="79" t="s">
        <v>14</v>
      </c>
      <c r="E38" s="74"/>
      <c r="F38" s="75">
        <v>15100</v>
      </c>
      <c r="G38" s="75">
        <v>3674.91</v>
      </c>
      <c r="H38" s="102">
        <v>0</v>
      </c>
      <c r="I38" s="102">
        <f t="shared" si="1"/>
        <v>24.337152317880793</v>
      </c>
    </row>
    <row r="39" spans="1:9" ht="25.5" customHeight="1" x14ac:dyDescent="0.3">
      <c r="A39" s="80">
        <v>32</v>
      </c>
      <c r="B39" s="81"/>
      <c r="C39" s="82"/>
      <c r="D39" s="79" t="s">
        <v>25</v>
      </c>
      <c r="E39" s="74"/>
      <c r="F39" s="75">
        <v>5600</v>
      </c>
      <c r="G39" s="99">
        <v>0</v>
      </c>
      <c r="H39" s="102">
        <v>0</v>
      </c>
      <c r="I39" s="102">
        <f t="shared" si="1"/>
        <v>0</v>
      </c>
    </row>
    <row r="40" spans="1:9" x14ac:dyDescent="0.3">
      <c r="A40" s="140" t="s">
        <v>59</v>
      </c>
      <c r="B40" s="141"/>
      <c r="C40" s="142"/>
      <c r="D40" s="26" t="s">
        <v>43</v>
      </c>
      <c r="E40" s="74">
        <v>0</v>
      </c>
      <c r="F40" s="75">
        <f>F41+0</f>
        <v>5800</v>
      </c>
      <c r="G40" s="75">
        <v>5800</v>
      </c>
      <c r="H40" s="102">
        <v>0</v>
      </c>
      <c r="I40" s="102">
        <f t="shared" si="1"/>
        <v>100</v>
      </c>
    </row>
    <row r="41" spans="1:9" ht="26.4" x14ac:dyDescent="0.3">
      <c r="A41" s="22">
        <v>4</v>
      </c>
      <c r="B41" s="23"/>
      <c r="C41" s="24"/>
      <c r="D41" s="84" t="s">
        <v>15</v>
      </c>
      <c r="E41" s="74">
        <v>0</v>
      </c>
      <c r="F41" s="75">
        <f>F42+0</f>
        <v>5800</v>
      </c>
      <c r="G41" s="75">
        <v>5800</v>
      </c>
      <c r="H41" s="102">
        <v>0</v>
      </c>
      <c r="I41" s="102">
        <f t="shared" si="1"/>
        <v>100</v>
      </c>
    </row>
    <row r="42" spans="1:9" ht="26.4" x14ac:dyDescent="0.3">
      <c r="A42" s="22">
        <v>42</v>
      </c>
      <c r="B42" s="23"/>
      <c r="C42" s="24"/>
      <c r="D42" s="84" t="s">
        <v>34</v>
      </c>
      <c r="E42" s="74">
        <v>0</v>
      </c>
      <c r="F42" s="75">
        <v>5800</v>
      </c>
      <c r="G42" s="74">
        <v>5800</v>
      </c>
      <c r="H42" s="102">
        <v>0</v>
      </c>
      <c r="I42" s="102">
        <f t="shared" si="1"/>
        <v>100</v>
      </c>
    </row>
    <row r="43" spans="1:9" x14ac:dyDescent="0.3">
      <c r="A43" s="147" t="s">
        <v>60</v>
      </c>
      <c r="B43" s="148"/>
      <c r="C43" s="149"/>
      <c r="D43" s="25" t="s">
        <v>61</v>
      </c>
      <c r="E43" s="73">
        <f>E44+E48</f>
        <v>124937.58</v>
      </c>
      <c r="F43" s="73">
        <f t="shared" ref="F43:G43" si="11">F44+F48</f>
        <v>258780</v>
      </c>
      <c r="G43" s="73">
        <f t="shared" si="11"/>
        <v>119442.41</v>
      </c>
      <c r="H43" s="103">
        <f t="shared" si="0"/>
        <v>95.601667648757086</v>
      </c>
      <c r="I43" s="103">
        <f t="shared" si="1"/>
        <v>46.155966457995213</v>
      </c>
    </row>
    <row r="44" spans="1:9" x14ac:dyDescent="0.3">
      <c r="A44" s="140" t="s">
        <v>52</v>
      </c>
      <c r="B44" s="141"/>
      <c r="C44" s="142"/>
      <c r="D44" s="26" t="s">
        <v>9</v>
      </c>
      <c r="E44" s="74">
        <f>E45+0</f>
        <v>84601.19</v>
      </c>
      <c r="F44" s="74">
        <f t="shared" ref="F44:G44" si="12">F45+0</f>
        <v>181880</v>
      </c>
      <c r="G44" s="74">
        <f t="shared" si="12"/>
        <v>84101.440000000002</v>
      </c>
      <c r="H44" s="102">
        <f t="shared" si="0"/>
        <v>99.409287268890665</v>
      </c>
      <c r="I44" s="102">
        <f t="shared" si="1"/>
        <v>46.240070376072133</v>
      </c>
    </row>
    <row r="45" spans="1:9" x14ac:dyDescent="0.3">
      <c r="A45" s="143">
        <v>3</v>
      </c>
      <c r="B45" s="144"/>
      <c r="C45" s="145"/>
      <c r="D45" s="21" t="s">
        <v>13</v>
      </c>
      <c r="E45" s="74">
        <f>E46+E47</f>
        <v>84601.19</v>
      </c>
      <c r="F45" s="74">
        <f t="shared" ref="F45:G45" si="13">F46+F47</f>
        <v>181880</v>
      </c>
      <c r="G45" s="74">
        <f t="shared" si="13"/>
        <v>84101.440000000002</v>
      </c>
      <c r="H45" s="102">
        <f t="shared" si="0"/>
        <v>99.409287268890665</v>
      </c>
      <c r="I45" s="102">
        <f t="shared" si="1"/>
        <v>46.240070376072133</v>
      </c>
    </row>
    <row r="46" spans="1:9" x14ac:dyDescent="0.3">
      <c r="A46" s="150">
        <v>31</v>
      </c>
      <c r="B46" s="151"/>
      <c r="C46" s="152"/>
      <c r="D46" s="21" t="s">
        <v>14</v>
      </c>
      <c r="E46" s="74">
        <v>81605</v>
      </c>
      <c r="F46" s="75">
        <v>173440</v>
      </c>
      <c r="G46" s="75">
        <v>80789.59</v>
      </c>
      <c r="H46" s="102">
        <f t="shared" si="0"/>
        <v>99.000784265669992</v>
      </c>
      <c r="I46" s="102">
        <f t="shared" si="1"/>
        <v>46.580713791512913</v>
      </c>
    </row>
    <row r="47" spans="1:9" ht="25.5" customHeight="1" x14ac:dyDescent="0.3">
      <c r="A47" s="150">
        <v>32</v>
      </c>
      <c r="B47" s="151"/>
      <c r="C47" s="152"/>
      <c r="D47" s="21" t="s">
        <v>25</v>
      </c>
      <c r="E47" s="74">
        <v>2996.19</v>
      </c>
      <c r="F47" s="75">
        <v>8440</v>
      </c>
      <c r="G47" s="74">
        <v>3311.85</v>
      </c>
      <c r="H47" s="102">
        <f t="shared" si="0"/>
        <v>110.53537993251427</v>
      </c>
      <c r="I47" s="102">
        <f t="shared" si="1"/>
        <v>39.239928909952603</v>
      </c>
    </row>
    <row r="48" spans="1:9" ht="26.4" x14ac:dyDescent="0.3">
      <c r="A48" s="140" t="s">
        <v>55</v>
      </c>
      <c r="B48" s="141"/>
      <c r="C48" s="142"/>
      <c r="D48" s="29" t="s">
        <v>33</v>
      </c>
      <c r="E48" s="74">
        <f>E49+0</f>
        <v>40336.39</v>
      </c>
      <c r="F48" s="74">
        <f t="shared" ref="F48:G48" si="14">F49+0</f>
        <v>76900</v>
      </c>
      <c r="G48" s="74">
        <f t="shared" si="14"/>
        <v>35340.97</v>
      </c>
      <c r="H48" s="102">
        <f t="shared" si="0"/>
        <v>87.615599710335999</v>
      </c>
      <c r="I48" s="102">
        <f t="shared" si="1"/>
        <v>45.957048114434336</v>
      </c>
    </row>
    <row r="49" spans="1:9" x14ac:dyDescent="0.3">
      <c r="A49" s="143">
        <v>3</v>
      </c>
      <c r="B49" s="144"/>
      <c r="C49" s="145"/>
      <c r="D49" s="21" t="s">
        <v>13</v>
      </c>
      <c r="E49" s="74">
        <f>E50+E51</f>
        <v>40336.39</v>
      </c>
      <c r="F49" s="74">
        <f t="shared" ref="F49:G49" si="15">F50+F51</f>
        <v>76900</v>
      </c>
      <c r="G49" s="74">
        <f t="shared" si="15"/>
        <v>35340.97</v>
      </c>
      <c r="H49" s="102">
        <f t="shared" si="0"/>
        <v>87.615599710335999</v>
      </c>
      <c r="I49" s="102">
        <f t="shared" si="1"/>
        <v>45.957048114434336</v>
      </c>
    </row>
    <row r="50" spans="1:9" x14ac:dyDescent="0.3">
      <c r="A50" s="150">
        <v>31</v>
      </c>
      <c r="B50" s="151"/>
      <c r="C50" s="152"/>
      <c r="D50" s="21" t="s">
        <v>14</v>
      </c>
      <c r="E50" s="74">
        <v>40318.959999999999</v>
      </c>
      <c r="F50" s="75">
        <v>76900</v>
      </c>
      <c r="G50" s="75">
        <v>35340.97</v>
      </c>
      <c r="H50" s="102">
        <f t="shared" si="0"/>
        <v>87.653476180933239</v>
      </c>
      <c r="I50" s="102">
        <f t="shared" si="1"/>
        <v>45.957048114434336</v>
      </c>
    </row>
    <row r="51" spans="1:9" x14ac:dyDescent="0.3">
      <c r="A51" s="150">
        <v>32</v>
      </c>
      <c r="B51" s="151"/>
      <c r="C51" s="152"/>
      <c r="D51" s="21" t="s">
        <v>25</v>
      </c>
      <c r="E51" s="74">
        <v>17.43</v>
      </c>
      <c r="F51" s="75">
        <v>0</v>
      </c>
      <c r="G51" s="74">
        <v>0</v>
      </c>
      <c r="H51" s="102">
        <f t="shared" si="0"/>
        <v>0</v>
      </c>
      <c r="I51" s="102">
        <v>0</v>
      </c>
    </row>
    <row r="52" spans="1:9" ht="26.4" x14ac:dyDescent="0.3">
      <c r="A52" s="147" t="s">
        <v>62</v>
      </c>
      <c r="B52" s="148"/>
      <c r="C52" s="149"/>
      <c r="D52" s="25" t="s">
        <v>63</v>
      </c>
      <c r="E52" s="73">
        <f>E53+E58</f>
        <v>0</v>
      </c>
      <c r="F52" s="73">
        <f>F53+F58</f>
        <v>173650</v>
      </c>
      <c r="G52" s="73">
        <f t="shared" ref="G52" si="16">G53+G58</f>
        <v>30.76</v>
      </c>
      <c r="H52" s="102">
        <v>0</v>
      </c>
      <c r="I52" s="102">
        <f t="shared" si="1"/>
        <v>1.7713792110567235E-2</v>
      </c>
    </row>
    <row r="53" spans="1:9" x14ac:dyDescent="0.3">
      <c r="A53" s="140" t="s">
        <v>52</v>
      </c>
      <c r="B53" s="141"/>
      <c r="C53" s="142"/>
      <c r="D53" s="26" t="s">
        <v>9</v>
      </c>
      <c r="E53" s="74">
        <v>0</v>
      </c>
      <c r="F53" s="74">
        <f>F54+0</f>
        <v>84650</v>
      </c>
      <c r="G53" s="74">
        <v>0</v>
      </c>
      <c r="H53" s="102">
        <v>0</v>
      </c>
      <c r="I53" s="102">
        <f t="shared" si="1"/>
        <v>0</v>
      </c>
    </row>
    <row r="54" spans="1:9" x14ac:dyDescent="0.3">
      <c r="A54" s="22">
        <v>3</v>
      </c>
      <c r="B54" s="23"/>
      <c r="C54" s="24"/>
      <c r="D54" s="21" t="s">
        <v>13</v>
      </c>
      <c r="E54" s="74">
        <v>0</v>
      </c>
      <c r="F54" s="74">
        <f>F55+0</f>
        <v>84650</v>
      </c>
      <c r="G54" s="75">
        <v>0</v>
      </c>
      <c r="H54" s="102">
        <v>0</v>
      </c>
      <c r="I54" s="102">
        <f t="shared" si="1"/>
        <v>0</v>
      </c>
    </row>
    <row r="55" spans="1:9" ht="39.6" x14ac:dyDescent="0.3">
      <c r="A55" s="22">
        <v>37</v>
      </c>
      <c r="B55" s="23"/>
      <c r="C55" s="24"/>
      <c r="D55" s="21" t="s">
        <v>64</v>
      </c>
      <c r="E55" s="74">
        <v>0</v>
      </c>
      <c r="F55" s="74">
        <v>84650</v>
      </c>
      <c r="G55" s="74">
        <v>0</v>
      </c>
      <c r="H55" s="102">
        <v>0</v>
      </c>
      <c r="I55" s="102">
        <f t="shared" si="1"/>
        <v>0</v>
      </c>
    </row>
    <row r="56" spans="1:9" ht="26.4" x14ac:dyDescent="0.3">
      <c r="A56" s="22">
        <v>4</v>
      </c>
      <c r="B56" s="23"/>
      <c r="C56" s="24"/>
      <c r="D56" s="21" t="s">
        <v>15</v>
      </c>
      <c r="E56" s="74">
        <v>0</v>
      </c>
      <c r="F56" s="74">
        <f>F57+0</f>
        <v>0</v>
      </c>
      <c r="G56" s="75">
        <v>0</v>
      </c>
      <c r="H56" s="102">
        <v>0</v>
      </c>
      <c r="I56" s="102">
        <v>0</v>
      </c>
    </row>
    <row r="57" spans="1:9" ht="26.4" x14ac:dyDescent="0.3">
      <c r="A57" s="22">
        <v>42</v>
      </c>
      <c r="B57" s="23"/>
      <c r="C57" s="24"/>
      <c r="D57" s="21" t="s">
        <v>34</v>
      </c>
      <c r="E57" s="74">
        <v>0</v>
      </c>
      <c r="F57" s="75">
        <v>0</v>
      </c>
      <c r="G57" s="74">
        <v>0</v>
      </c>
      <c r="H57" s="102">
        <v>0</v>
      </c>
      <c r="I57" s="102">
        <v>0</v>
      </c>
    </row>
    <row r="58" spans="1:9" x14ac:dyDescent="0.3">
      <c r="A58" s="140" t="s">
        <v>65</v>
      </c>
      <c r="B58" s="141"/>
      <c r="C58" s="142"/>
      <c r="D58" s="26" t="s">
        <v>36</v>
      </c>
      <c r="E58" s="74">
        <v>0</v>
      </c>
      <c r="F58" s="74">
        <f>F59+F61</f>
        <v>89000</v>
      </c>
      <c r="G58" s="74">
        <v>30.76</v>
      </c>
      <c r="H58" s="102">
        <v>0</v>
      </c>
      <c r="I58" s="102">
        <f t="shared" si="1"/>
        <v>3.4561797752808987E-2</v>
      </c>
    </row>
    <row r="59" spans="1:9" x14ac:dyDescent="0.3">
      <c r="A59" s="22">
        <v>3</v>
      </c>
      <c r="B59" s="23"/>
      <c r="C59" s="24"/>
      <c r="D59" s="21" t="s">
        <v>13</v>
      </c>
      <c r="E59" s="74">
        <v>0</v>
      </c>
      <c r="F59" s="74">
        <f>F60+0</f>
        <v>24000</v>
      </c>
      <c r="G59" s="75">
        <v>30.76</v>
      </c>
      <c r="H59" s="102">
        <v>0</v>
      </c>
      <c r="I59" s="102">
        <f t="shared" si="1"/>
        <v>0.12816666666666665</v>
      </c>
    </row>
    <row r="60" spans="1:9" ht="39.6" x14ac:dyDescent="0.3">
      <c r="A60" s="22">
        <v>37</v>
      </c>
      <c r="B60" s="23"/>
      <c r="C60" s="24"/>
      <c r="D60" s="21" t="s">
        <v>64</v>
      </c>
      <c r="E60" s="74">
        <v>0</v>
      </c>
      <c r="F60" s="75">
        <v>24000</v>
      </c>
      <c r="G60" s="74">
        <v>30.76</v>
      </c>
      <c r="H60" s="102">
        <v>0</v>
      </c>
      <c r="I60" s="102">
        <f t="shared" si="1"/>
        <v>0.12816666666666665</v>
      </c>
    </row>
    <row r="61" spans="1:9" ht="26.4" x14ac:dyDescent="0.3">
      <c r="A61" s="22">
        <v>4</v>
      </c>
      <c r="B61" s="23"/>
      <c r="C61" s="24"/>
      <c r="D61" s="21" t="s">
        <v>15</v>
      </c>
      <c r="E61" s="74">
        <v>0</v>
      </c>
      <c r="F61" s="74">
        <f>F62+0</f>
        <v>65000</v>
      </c>
      <c r="G61" s="75">
        <v>0</v>
      </c>
      <c r="H61" s="102">
        <v>0</v>
      </c>
      <c r="I61" s="102">
        <f t="shared" si="1"/>
        <v>0</v>
      </c>
    </row>
    <row r="62" spans="1:9" ht="26.4" x14ac:dyDescent="0.3">
      <c r="A62" s="22">
        <v>42</v>
      </c>
      <c r="B62" s="23"/>
      <c r="C62" s="24"/>
      <c r="D62" s="21" t="s">
        <v>34</v>
      </c>
      <c r="E62" s="74">
        <v>0</v>
      </c>
      <c r="F62" s="75">
        <v>65000</v>
      </c>
      <c r="G62" s="74">
        <v>0</v>
      </c>
      <c r="H62" s="102">
        <v>0</v>
      </c>
      <c r="I62" s="102">
        <f t="shared" si="1"/>
        <v>0</v>
      </c>
    </row>
    <row r="63" spans="1:9" x14ac:dyDescent="0.3">
      <c r="A63" s="147" t="s">
        <v>66</v>
      </c>
      <c r="B63" s="148"/>
      <c r="C63" s="149"/>
      <c r="D63" s="25" t="s">
        <v>67</v>
      </c>
      <c r="E63" s="73">
        <f>E64+E67</f>
        <v>43294.64</v>
      </c>
      <c r="F63" s="73">
        <f>F64+F67+F70</f>
        <v>302250</v>
      </c>
      <c r="G63" s="73">
        <f>G64+G67+G70</f>
        <v>95338.340000000011</v>
      </c>
      <c r="H63" s="103">
        <f t="shared" si="0"/>
        <v>220.2081828143161</v>
      </c>
      <c r="I63" s="103">
        <f t="shared" si="1"/>
        <v>31.542875103391239</v>
      </c>
    </row>
    <row r="64" spans="1:9" x14ac:dyDescent="0.3">
      <c r="A64" s="140" t="s">
        <v>52</v>
      </c>
      <c r="B64" s="141"/>
      <c r="C64" s="142"/>
      <c r="D64" s="29" t="s">
        <v>9</v>
      </c>
      <c r="E64" s="74">
        <f>E65+0</f>
        <v>27473.62</v>
      </c>
      <c r="F64" s="74">
        <f t="shared" ref="F64" si="17">F65+0</f>
        <v>40350</v>
      </c>
      <c r="G64" s="74">
        <v>0</v>
      </c>
      <c r="H64" s="102">
        <f t="shared" si="0"/>
        <v>0</v>
      </c>
      <c r="I64" s="102">
        <f t="shared" si="1"/>
        <v>0</v>
      </c>
    </row>
    <row r="65" spans="1:9" x14ac:dyDescent="0.3">
      <c r="A65" s="31">
        <v>3</v>
      </c>
      <c r="B65" s="32"/>
      <c r="C65" s="33"/>
      <c r="D65" s="30" t="s">
        <v>13</v>
      </c>
      <c r="E65" s="74">
        <v>27473.62</v>
      </c>
      <c r="F65" s="74">
        <f>F66+0</f>
        <v>40350</v>
      </c>
      <c r="G65" s="75">
        <v>0</v>
      </c>
      <c r="H65" s="102">
        <f t="shared" si="0"/>
        <v>0</v>
      </c>
      <c r="I65" s="102">
        <f t="shared" si="1"/>
        <v>0</v>
      </c>
    </row>
    <row r="66" spans="1:9" x14ac:dyDescent="0.3">
      <c r="A66" s="31">
        <v>32</v>
      </c>
      <c r="B66" s="32"/>
      <c r="C66" s="33"/>
      <c r="D66" s="30" t="s">
        <v>25</v>
      </c>
      <c r="E66" s="74">
        <v>27473.62</v>
      </c>
      <c r="F66" s="75">
        <v>40350</v>
      </c>
      <c r="G66" s="74">
        <v>0</v>
      </c>
      <c r="H66" s="102">
        <f t="shared" si="0"/>
        <v>0</v>
      </c>
      <c r="I66" s="102">
        <f t="shared" si="1"/>
        <v>0</v>
      </c>
    </row>
    <row r="67" spans="1:9" ht="26.4" x14ac:dyDescent="0.3">
      <c r="A67" s="140" t="s">
        <v>55</v>
      </c>
      <c r="B67" s="141"/>
      <c r="C67" s="142"/>
      <c r="D67" s="29" t="s">
        <v>33</v>
      </c>
      <c r="E67" s="74">
        <v>15821.02</v>
      </c>
      <c r="F67" s="74">
        <f>F68+0</f>
        <v>10000</v>
      </c>
      <c r="G67" s="74">
        <f>G68+0</f>
        <v>200.38</v>
      </c>
      <c r="H67" s="102">
        <f t="shared" si="0"/>
        <v>1.2665428651250044</v>
      </c>
      <c r="I67" s="102">
        <f t="shared" si="1"/>
        <v>2.0038</v>
      </c>
    </row>
    <row r="68" spans="1:9" x14ac:dyDescent="0.3">
      <c r="A68" s="31">
        <v>3</v>
      </c>
      <c r="B68" s="32"/>
      <c r="C68" s="33"/>
      <c r="D68" s="30" t="s">
        <v>13</v>
      </c>
      <c r="E68" s="74">
        <v>15821.02</v>
      </c>
      <c r="F68" s="74">
        <f>F69+0</f>
        <v>10000</v>
      </c>
      <c r="G68" s="74">
        <f>G69+0</f>
        <v>200.38</v>
      </c>
      <c r="H68" s="102">
        <f t="shared" si="0"/>
        <v>1.2665428651250044</v>
      </c>
      <c r="I68" s="102">
        <f t="shared" si="1"/>
        <v>2.0038</v>
      </c>
    </row>
    <row r="69" spans="1:9" ht="25.5" customHeight="1" x14ac:dyDescent="0.3">
      <c r="A69" s="31">
        <v>32</v>
      </c>
      <c r="B69" s="32"/>
      <c r="C69" s="33"/>
      <c r="D69" s="30" t="s">
        <v>25</v>
      </c>
      <c r="E69" s="74">
        <v>15821.02</v>
      </c>
      <c r="F69" s="75">
        <v>10000</v>
      </c>
      <c r="G69" s="100">
        <v>200.38</v>
      </c>
      <c r="H69" s="102">
        <f t="shared" si="0"/>
        <v>1.2665428651250044</v>
      </c>
      <c r="I69" s="102">
        <f t="shared" si="1"/>
        <v>2.0038</v>
      </c>
    </row>
    <row r="70" spans="1:9" x14ac:dyDescent="0.3">
      <c r="A70" s="140" t="s">
        <v>65</v>
      </c>
      <c r="B70" s="141"/>
      <c r="C70" s="142"/>
      <c r="D70" s="78" t="s">
        <v>36</v>
      </c>
      <c r="E70" s="74">
        <v>0</v>
      </c>
      <c r="F70" s="74">
        <f>F71+0</f>
        <v>251900</v>
      </c>
      <c r="G70" s="74">
        <f>G71+0</f>
        <v>95137.96</v>
      </c>
      <c r="H70" s="102">
        <v>0</v>
      </c>
      <c r="I70" s="102">
        <f t="shared" si="1"/>
        <v>37.768146089718144</v>
      </c>
    </row>
    <row r="71" spans="1:9" x14ac:dyDescent="0.3">
      <c r="A71" s="80">
        <v>3</v>
      </c>
      <c r="B71" s="81"/>
      <c r="C71" s="82"/>
      <c r="D71" s="79" t="s">
        <v>13</v>
      </c>
      <c r="E71" s="74">
        <v>0</v>
      </c>
      <c r="F71" s="74">
        <f>F72+0</f>
        <v>251900</v>
      </c>
      <c r="G71" s="74">
        <f>G72+0</f>
        <v>95137.96</v>
      </c>
      <c r="H71" s="102">
        <v>0</v>
      </c>
      <c r="I71" s="102">
        <f t="shared" si="1"/>
        <v>37.768146089718144</v>
      </c>
    </row>
    <row r="72" spans="1:9" ht="25.5" customHeight="1" x14ac:dyDescent="0.3">
      <c r="A72" s="80">
        <v>32</v>
      </c>
      <c r="B72" s="81"/>
      <c r="C72" s="82"/>
      <c r="D72" s="79" t="s">
        <v>25</v>
      </c>
      <c r="E72" s="74">
        <v>0</v>
      </c>
      <c r="F72" s="75">
        <v>251900</v>
      </c>
      <c r="G72" s="100">
        <v>95137.96</v>
      </c>
      <c r="H72" s="102">
        <v>0</v>
      </c>
      <c r="I72" s="102">
        <f t="shared" si="1"/>
        <v>37.768146089718144</v>
      </c>
    </row>
    <row r="73" spans="1:9" ht="26.4" x14ac:dyDescent="0.3">
      <c r="A73" s="147" t="s">
        <v>68</v>
      </c>
      <c r="B73" s="148"/>
      <c r="C73" s="149"/>
      <c r="D73" s="28" t="s">
        <v>69</v>
      </c>
      <c r="E73" s="73">
        <f>E74+E78</f>
        <v>1592.67</v>
      </c>
      <c r="F73" s="73">
        <f t="shared" ref="F73:G73" si="18">F74+F78</f>
        <v>4460</v>
      </c>
      <c r="G73" s="73">
        <f t="shared" si="18"/>
        <v>460</v>
      </c>
      <c r="H73" s="103">
        <f t="shared" si="0"/>
        <v>28.882317115284394</v>
      </c>
      <c r="I73" s="103">
        <f t="shared" si="1"/>
        <v>10.31390134529148</v>
      </c>
    </row>
    <row r="74" spans="1:9" x14ac:dyDescent="0.3">
      <c r="A74" s="140" t="s">
        <v>52</v>
      </c>
      <c r="B74" s="141"/>
      <c r="C74" s="142"/>
      <c r="D74" s="29" t="s">
        <v>9</v>
      </c>
      <c r="E74" s="74">
        <f>E75+0</f>
        <v>1592.67</v>
      </c>
      <c r="F74" s="74">
        <f t="shared" ref="F74:G74" si="19">F75+0</f>
        <v>4460</v>
      </c>
      <c r="G74" s="74">
        <f t="shared" si="19"/>
        <v>460</v>
      </c>
      <c r="H74" s="102">
        <f t="shared" si="0"/>
        <v>28.882317115284394</v>
      </c>
      <c r="I74" s="102">
        <f t="shared" si="1"/>
        <v>10.31390134529148</v>
      </c>
    </row>
    <row r="75" spans="1:9" x14ac:dyDescent="0.3">
      <c r="A75" s="31">
        <v>3</v>
      </c>
      <c r="B75" s="32"/>
      <c r="C75" s="33"/>
      <c r="D75" s="30" t="s">
        <v>13</v>
      </c>
      <c r="E75" s="74">
        <f>E76+E77</f>
        <v>1592.67</v>
      </c>
      <c r="F75" s="74">
        <f t="shared" ref="F75:G75" si="20">F76+F77</f>
        <v>4460</v>
      </c>
      <c r="G75" s="74">
        <f t="shared" si="20"/>
        <v>460</v>
      </c>
      <c r="H75" s="102">
        <f t="shared" ref="H75:H130" si="21">G75/E75*100</f>
        <v>28.882317115284394</v>
      </c>
      <c r="I75" s="102">
        <f t="shared" ref="I75:I138" si="22">G75/F75*100</f>
        <v>10.31390134529148</v>
      </c>
    </row>
    <row r="76" spans="1:9" x14ac:dyDescent="0.3">
      <c r="A76" s="31">
        <v>32</v>
      </c>
      <c r="B76" s="32"/>
      <c r="C76" s="33"/>
      <c r="D76" s="30" t="s">
        <v>25</v>
      </c>
      <c r="E76" s="74">
        <v>0</v>
      </c>
      <c r="F76" s="75">
        <v>3000</v>
      </c>
      <c r="G76" s="75">
        <v>0</v>
      </c>
      <c r="H76" s="102">
        <v>0</v>
      </c>
      <c r="I76" s="102">
        <f t="shared" si="22"/>
        <v>0</v>
      </c>
    </row>
    <row r="77" spans="1:9" ht="18.75" customHeight="1" x14ac:dyDescent="0.3">
      <c r="A77" s="31">
        <v>37</v>
      </c>
      <c r="B77" s="32"/>
      <c r="C77" s="33"/>
      <c r="D77" s="30" t="s">
        <v>64</v>
      </c>
      <c r="E77" s="74">
        <v>1592.67</v>
      </c>
      <c r="F77" s="75">
        <v>1460</v>
      </c>
      <c r="G77" s="74">
        <v>460</v>
      </c>
      <c r="H77" s="102">
        <f t="shared" si="21"/>
        <v>28.882317115284394</v>
      </c>
      <c r="I77" s="102">
        <f t="shared" si="22"/>
        <v>31.506849315068493</v>
      </c>
    </row>
    <row r="78" spans="1:9" x14ac:dyDescent="0.3">
      <c r="A78" s="140" t="s">
        <v>54</v>
      </c>
      <c r="B78" s="141"/>
      <c r="C78" s="142"/>
      <c r="D78" s="29" t="s">
        <v>29</v>
      </c>
      <c r="E78" s="74">
        <v>0</v>
      </c>
      <c r="F78" s="74">
        <v>0</v>
      </c>
      <c r="G78" s="74">
        <v>0</v>
      </c>
      <c r="H78" s="102">
        <v>0</v>
      </c>
      <c r="I78" s="102">
        <v>0</v>
      </c>
    </row>
    <row r="79" spans="1:9" x14ac:dyDescent="0.3">
      <c r="A79" s="31">
        <v>3</v>
      </c>
      <c r="B79" s="32"/>
      <c r="C79" s="33"/>
      <c r="D79" s="30" t="s">
        <v>13</v>
      </c>
      <c r="E79" s="74">
        <v>0</v>
      </c>
      <c r="F79" s="74">
        <v>0</v>
      </c>
      <c r="G79" s="75">
        <v>0</v>
      </c>
      <c r="H79" s="102">
        <v>0</v>
      </c>
      <c r="I79" s="102">
        <v>0</v>
      </c>
    </row>
    <row r="80" spans="1:9" ht="25.5" customHeight="1" x14ac:dyDescent="0.3">
      <c r="A80" s="31">
        <v>37</v>
      </c>
      <c r="B80" s="32"/>
      <c r="C80" s="33"/>
      <c r="D80" s="30" t="s">
        <v>64</v>
      </c>
      <c r="E80" s="74">
        <v>0</v>
      </c>
      <c r="F80" s="75">
        <v>0</v>
      </c>
      <c r="G80" s="99">
        <v>0</v>
      </c>
      <c r="H80" s="102">
        <v>0</v>
      </c>
      <c r="I80" s="102">
        <v>0</v>
      </c>
    </row>
    <row r="81" spans="1:9" x14ac:dyDescent="0.3">
      <c r="A81" s="147" t="s">
        <v>70</v>
      </c>
      <c r="B81" s="148"/>
      <c r="C81" s="149"/>
      <c r="D81" s="28" t="s">
        <v>71</v>
      </c>
      <c r="E81" s="73">
        <f>E82+0</f>
        <v>0</v>
      </c>
      <c r="F81" s="73">
        <f t="shared" ref="F81:G83" si="23">F82+0</f>
        <v>6650</v>
      </c>
      <c r="G81" s="73">
        <f t="shared" si="23"/>
        <v>0</v>
      </c>
      <c r="H81" s="102">
        <v>0</v>
      </c>
      <c r="I81" s="102">
        <f t="shared" si="22"/>
        <v>0</v>
      </c>
    </row>
    <row r="82" spans="1:9" x14ac:dyDescent="0.3">
      <c r="A82" s="140" t="s">
        <v>52</v>
      </c>
      <c r="B82" s="141"/>
      <c r="C82" s="142"/>
      <c r="D82" s="29" t="s">
        <v>9</v>
      </c>
      <c r="E82" s="74">
        <f>E83+0</f>
        <v>0</v>
      </c>
      <c r="F82" s="74">
        <f t="shared" si="23"/>
        <v>6650</v>
      </c>
      <c r="G82" s="74">
        <f t="shared" si="23"/>
        <v>0</v>
      </c>
      <c r="H82" s="102">
        <v>0</v>
      </c>
      <c r="I82" s="102">
        <f t="shared" si="22"/>
        <v>0</v>
      </c>
    </row>
    <row r="83" spans="1:9" x14ac:dyDescent="0.3">
      <c r="A83" s="31">
        <v>3</v>
      </c>
      <c r="B83" s="32"/>
      <c r="C83" s="33"/>
      <c r="D83" s="30" t="s">
        <v>13</v>
      </c>
      <c r="E83" s="74">
        <f>E84+0</f>
        <v>0</v>
      </c>
      <c r="F83" s="74">
        <f t="shared" si="23"/>
        <v>6650</v>
      </c>
      <c r="G83" s="74">
        <f t="shared" si="23"/>
        <v>0</v>
      </c>
      <c r="H83" s="102">
        <v>0</v>
      </c>
      <c r="I83" s="102">
        <f t="shared" si="22"/>
        <v>0</v>
      </c>
    </row>
    <row r="84" spans="1:9" ht="25.5" customHeight="1" x14ac:dyDescent="0.3">
      <c r="A84" s="31">
        <v>32</v>
      </c>
      <c r="B84" s="32"/>
      <c r="C84" s="33"/>
      <c r="D84" s="30" t="s">
        <v>25</v>
      </c>
      <c r="E84" s="74">
        <v>0</v>
      </c>
      <c r="F84" s="75">
        <v>6650</v>
      </c>
      <c r="G84" s="100">
        <v>0</v>
      </c>
      <c r="H84" s="102">
        <v>0</v>
      </c>
      <c r="I84" s="102">
        <f t="shared" si="22"/>
        <v>0</v>
      </c>
    </row>
    <row r="85" spans="1:9" x14ac:dyDescent="0.3">
      <c r="A85" s="147" t="s">
        <v>72</v>
      </c>
      <c r="B85" s="148"/>
      <c r="C85" s="149"/>
      <c r="D85" s="28" t="s">
        <v>73</v>
      </c>
      <c r="E85" s="73">
        <f>E86+0</f>
        <v>6272.46</v>
      </c>
      <c r="F85" s="73">
        <f t="shared" ref="F85:G86" si="24">F86+0</f>
        <v>16270</v>
      </c>
      <c r="G85" s="73">
        <f t="shared" si="24"/>
        <v>5257.2800000000007</v>
      </c>
      <c r="H85" s="103">
        <f t="shared" si="21"/>
        <v>83.815281404743928</v>
      </c>
      <c r="I85" s="103">
        <f t="shared" si="22"/>
        <v>32.312722802704371</v>
      </c>
    </row>
    <row r="86" spans="1:9" x14ac:dyDescent="0.3">
      <c r="A86" s="140" t="s">
        <v>52</v>
      </c>
      <c r="B86" s="141"/>
      <c r="C86" s="142"/>
      <c r="D86" s="29" t="s">
        <v>9</v>
      </c>
      <c r="E86" s="74">
        <f>E87+0</f>
        <v>6272.46</v>
      </c>
      <c r="F86" s="74">
        <f t="shared" si="24"/>
        <v>16270</v>
      </c>
      <c r="G86" s="74">
        <f t="shared" si="24"/>
        <v>5257.2800000000007</v>
      </c>
      <c r="H86" s="102">
        <f t="shared" si="21"/>
        <v>83.815281404743928</v>
      </c>
      <c r="I86" s="102">
        <f t="shared" si="22"/>
        <v>32.312722802704371</v>
      </c>
    </row>
    <row r="87" spans="1:9" x14ac:dyDescent="0.3">
      <c r="A87" s="143">
        <v>3</v>
      </c>
      <c r="B87" s="144"/>
      <c r="C87" s="145"/>
      <c r="D87" s="30" t="s">
        <v>13</v>
      </c>
      <c r="E87" s="74">
        <f>E88+E89</f>
        <v>6272.46</v>
      </c>
      <c r="F87" s="74">
        <f t="shared" ref="F87:G87" si="25">F88+F89</f>
        <v>16270</v>
      </c>
      <c r="G87" s="74">
        <f t="shared" si="25"/>
        <v>5257.2800000000007</v>
      </c>
      <c r="H87" s="102">
        <f t="shared" si="21"/>
        <v>83.815281404743928</v>
      </c>
      <c r="I87" s="102">
        <f t="shared" si="22"/>
        <v>32.312722802704371</v>
      </c>
    </row>
    <row r="88" spans="1:9" x14ac:dyDescent="0.3">
      <c r="A88" s="150">
        <v>31</v>
      </c>
      <c r="B88" s="151"/>
      <c r="C88" s="152"/>
      <c r="D88" s="30" t="s">
        <v>14</v>
      </c>
      <c r="E88" s="74">
        <v>1001.72</v>
      </c>
      <c r="F88" s="75">
        <v>8090</v>
      </c>
      <c r="G88" s="75">
        <v>4365.0200000000004</v>
      </c>
      <c r="H88" s="102">
        <f t="shared" si="21"/>
        <v>435.75250569021284</v>
      </c>
      <c r="I88" s="102">
        <f t="shared" si="22"/>
        <v>53.955747836835613</v>
      </c>
    </row>
    <row r="89" spans="1:9" ht="25.5" customHeight="1" x14ac:dyDescent="0.3">
      <c r="A89" s="150">
        <v>32</v>
      </c>
      <c r="B89" s="151"/>
      <c r="C89" s="152"/>
      <c r="D89" s="30" t="s">
        <v>25</v>
      </c>
      <c r="E89" s="74">
        <v>5270.74</v>
      </c>
      <c r="F89" s="75">
        <v>8180</v>
      </c>
      <c r="G89" s="100">
        <v>892.26</v>
      </c>
      <c r="H89" s="102">
        <f t="shared" si="21"/>
        <v>16.928552726941568</v>
      </c>
      <c r="I89" s="102">
        <f t="shared" si="22"/>
        <v>10.907823960880195</v>
      </c>
    </row>
    <row r="90" spans="1:9" ht="26.4" x14ac:dyDescent="0.3">
      <c r="A90" s="147" t="s">
        <v>74</v>
      </c>
      <c r="B90" s="148"/>
      <c r="C90" s="149"/>
      <c r="D90" s="28" t="s">
        <v>75</v>
      </c>
      <c r="E90" s="73">
        <f>E91+E96+E99+E103+E106+E109</f>
        <v>11337.210000000001</v>
      </c>
      <c r="F90" s="73">
        <f t="shared" ref="F90:G90" si="26">F91+F96+F99+F103+F106+F109</f>
        <v>42760</v>
      </c>
      <c r="G90" s="73">
        <f t="shared" si="26"/>
        <v>29952.19</v>
      </c>
      <c r="H90" s="103">
        <f t="shared" si="21"/>
        <v>264.19365963936451</v>
      </c>
      <c r="I90" s="103">
        <f t="shared" si="22"/>
        <v>70.047217025257254</v>
      </c>
    </row>
    <row r="91" spans="1:9" x14ac:dyDescent="0.3">
      <c r="A91" s="140" t="s">
        <v>52</v>
      </c>
      <c r="B91" s="141"/>
      <c r="C91" s="142"/>
      <c r="D91" s="29" t="s">
        <v>9</v>
      </c>
      <c r="E91" s="74">
        <f>E92+E94</f>
        <v>5376.64</v>
      </c>
      <c r="F91" s="74">
        <f t="shared" ref="F91:G91" si="27">F92+F94</f>
        <v>14100</v>
      </c>
      <c r="G91" s="74">
        <f t="shared" si="27"/>
        <v>10122.77</v>
      </c>
      <c r="H91" s="102">
        <f t="shared" si="21"/>
        <v>188.27315944530412</v>
      </c>
      <c r="I91" s="102">
        <f t="shared" si="22"/>
        <v>71.792695035460994</v>
      </c>
    </row>
    <row r="92" spans="1:9" x14ac:dyDescent="0.3">
      <c r="A92" s="31">
        <v>3</v>
      </c>
      <c r="B92" s="32"/>
      <c r="C92" s="33"/>
      <c r="D92" s="30" t="s">
        <v>13</v>
      </c>
      <c r="E92" s="74">
        <v>0</v>
      </c>
      <c r="F92" s="74">
        <f>F93+0</f>
        <v>9420</v>
      </c>
      <c r="G92" s="74">
        <f>G93+0</f>
        <v>0</v>
      </c>
      <c r="H92" s="102">
        <v>0</v>
      </c>
      <c r="I92" s="102">
        <f t="shared" si="22"/>
        <v>0</v>
      </c>
    </row>
    <row r="93" spans="1:9" x14ac:dyDescent="0.3">
      <c r="A93" s="31">
        <v>32</v>
      </c>
      <c r="B93" s="32"/>
      <c r="C93" s="33"/>
      <c r="D93" s="30" t="s">
        <v>25</v>
      </c>
      <c r="E93" s="74">
        <v>0</v>
      </c>
      <c r="F93" s="75">
        <v>9420</v>
      </c>
      <c r="G93" s="75">
        <v>0</v>
      </c>
      <c r="H93" s="102">
        <v>0</v>
      </c>
      <c r="I93" s="102">
        <f t="shared" si="22"/>
        <v>0</v>
      </c>
    </row>
    <row r="94" spans="1:9" ht="26.4" x14ac:dyDescent="0.3">
      <c r="A94" s="31">
        <v>4</v>
      </c>
      <c r="B94" s="32"/>
      <c r="C94" s="33"/>
      <c r="D94" s="30" t="s">
        <v>15</v>
      </c>
      <c r="E94" s="74">
        <v>5376.64</v>
      </c>
      <c r="F94" s="74">
        <f>F95+0</f>
        <v>4680</v>
      </c>
      <c r="G94" s="74">
        <f>G95+0</f>
        <v>10122.77</v>
      </c>
      <c r="H94" s="102">
        <f t="shared" si="21"/>
        <v>188.27315944530412</v>
      </c>
      <c r="I94" s="102">
        <f t="shared" si="22"/>
        <v>216.29850427350431</v>
      </c>
    </row>
    <row r="95" spans="1:9" ht="26.4" x14ac:dyDescent="0.3">
      <c r="A95" s="31">
        <v>42</v>
      </c>
      <c r="B95" s="32"/>
      <c r="C95" s="33"/>
      <c r="D95" s="30" t="s">
        <v>34</v>
      </c>
      <c r="E95" s="74">
        <v>5376.64</v>
      </c>
      <c r="F95" s="75">
        <v>4680</v>
      </c>
      <c r="G95" s="75">
        <v>10122.77</v>
      </c>
      <c r="H95" s="102">
        <f t="shared" si="21"/>
        <v>188.27315944530412</v>
      </c>
      <c r="I95" s="102">
        <f t="shared" si="22"/>
        <v>216.29850427350431</v>
      </c>
    </row>
    <row r="96" spans="1:9" ht="26.4" x14ac:dyDescent="0.3">
      <c r="A96" s="140" t="s">
        <v>53</v>
      </c>
      <c r="B96" s="141"/>
      <c r="C96" s="142"/>
      <c r="D96" s="29" t="s">
        <v>41</v>
      </c>
      <c r="E96" s="74">
        <v>0</v>
      </c>
      <c r="F96" s="75">
        <f>F97+0</f>
        <v>2860</v>
      </c>
      <c r="G96" s="75">
        <v>0</v>
      </c>
      <c r="H96" s="102">
        <v>0</v>
      </c>
      <c r="I96" s="102">
        <f t="shared" si="22"/>
        <v>0</v>
      </c>
    </row>
    <row r="97" spans="1:9" ht="26.4" x14ac:dyDescent="0.3">
      <c r="A97" s="31">
        <v>4</v>
      </c>
      <c r="B97" s="32"/>
      <c r="C97" s="33"/>
      <c r="D97" s="30" t="s">
        <v>15</v>
      </c>
      <c r="E97" s="74">
        <v>0</v>
      </c>
      <c r="F97" s="75">
        <f>F98+0</f>
        <v>2860</v>
      </c>
      <c r="G97" s="75">
        <v>0</v>
      </c>
      <c r="H97" s="102">
        <v>0</v>
      </c>
      <c r="I97" s="102">
        <f t="shared" si="22"/>
        <v>0</v>
      </c>
    </row>
    <row r="98" spans="1:9" ht="15" customHeight="1" x14ac:dyDescent="0.3">
      <c r="A98" s="31">
        <v>42</v>
      </c>
      <c r="B98" s="32"/>
      <c r="C98" s="33"/>
      <c r="D98" s="30" t="s">
        <v>34</v>
      </c>
      <c r="E98" s="74">
        <v>0</v>
      </c>
      <c r="F98" s="75">
        <v>2860</v>
      </c>
      <c r="G98" s="75">
        <v>0</v>
      </c>
      <c r="H98" s="102">
        <v>0</v>
      </c>
      <c r="I98" s="102">
        <f t="shared" si="22"/>
        <v>0</v>
      </c>
    </row>
    <row r="99" spans="1:9" x14ac:dyDescent="0.3">
      <c r="A99" s="140" t="s">
        <v>54</v>
      </c>
      <c r="B99" s="141"/>
      <c r="C99" s="142"/>
      <c r="D99" s="29" t="s">
        <v>29</v>
      </c>
      <c r="E99" s="74">
        <f>E100+0</f>
        <v>1807.95</v>
      </c>
      <c r="F99" s="74">
        <f t="shared" ref="F99:G99" si="28">F100+0</f>
        <v>10800</v>
      </c>
      <c r="G99" s="74">
        <f t="shared" si="28"/>
        <v>4915.4399999999996</v>
      </c>
      <c r="H99" s="102">
        <f t="shared" si="21"/>
        <v>271.87920019912053</v>
      </c>
      <c r="I99" s="102">
        <f t="shared" si="22"/>
        <v>45.513333333333328</v>
      </c>
    </row>
    <row r="100" spans="1:9" ht="26.4" x14ac:dyDescent="0.3">
      <c r="A100" s="31">
        <v>4</v>
      </c>
      <c r="B100" s="32"/>
      <c r="C100" s="33"/>
      <c r="D100" s="30" t="s">
        <v>15</v>
      </c>
      <c r="E100" s="74">
        <f>E101+E102</f>
        <v>1807.95</v>
      </c>
      <c r="F100" s="74">
        <f t="shared" ref="F100:G100" si="29">F101+F102</f>
        <v>10800</v>
      </c>
      <c r="G100" s="74">
        <f t="shared" si="29"/>
        <v>4915.4399999999996</v>
      </c>
      <c r="H100" s="102">
        <f t="shared" si="21"/>
        <v>271.87920019912053</v>
      </c>
      <c r="I100" s="102">
        <f t="shared" si="22"/>
        <v>45.513333333333328</v>
      </c>
    </row>
    <row r="101" spans="1:9" ht="26.4" x14ac:dyDescent="0.3">
      <c r="A101" s="31">
        <v>41</v>
      </c>
      <c r="B101" s="32"/>
      <c r="C101" s="33"/>
      <c r="D101" s="30" t="s">
        <v>16</v>
      </c>
      <c r="E101" s="74">
        <v>0</v>
      </c>
      <c r="F101" s="75">
        <v>600</v>
      </c>
      <c r="G101" s="75">
        <v>0</v>
      </c>
      <c r="H101" s="102">
        <v>0</v>
      </c>
      <c r="I101" s="102">
        <f t="shared" si="22"/>
        <v>0</v>
      </c>
    </row>
    <row r="102" spans="1:9" ht="25.5" customHeight="1" x14ac:dyDescent="0.3">
      <c r="A102" s="31">
        <v>42</v>
      </c>
      <c r="B102" s="32"/>
      <c r="C102" s="33"/>
      <c r="D102" s="30" t="s">
        <v>34</v>
      </c>
      <c r="E102" s="74">
        <v>1807.95</v>
      </c>
      <c r="F102" s="75">
        <v>10200</v>
      </c>
      <c r="G102" s="74">
        <v>4915.4399999999996</v>
      </c>
      <c r="H102" s="102">
        <f t="shared" si="21"/>
        <v>271.87920019912053</v>
      </c>
      <c r="I102" s="102">
        <f t="shared" si="22"/>
        <v>48.190588235294115</v>
      </c>
    </row>
    <row r="103" spans="1:9" ht="26.4" x14ac:dyDescent="0.3">
      <c r="A103" s="140" t="s">
        <v>55</v>
      </c>
      <c r="B103" s="141"/>
      <c r="C103" s="142"/>
      <c r="D103" s="29" t="s">
        <v>33</v>
      </c>
      <c r="E103" s="74">
        <f>E104+0</f>
        <v>2374.13</v>
      </c>
      <c r="F103" s="74">
        <f t="shared" ref="F103:G104" si="30">F104+0</f>
        <v>12500</v>
      </c>
      <c r="G103" s="74">
        <f t="shared" si="30"/>
        <v>11880.03</v>
      </c>
      <c r="H103" s="102">
        <f t="shared" si="21"/>
        <v>500.39509209689442</v>
      </c>
      <c r="I103" s="102">
        <f t="shared" si="22"/>
        <v>95.040240000000011</v>
      </c>
    </row>
    <row r="104" spans="1:9" ht="26.4" x14ac:dyDescent="0.3">
      <c r="A104" s="31">
        <v>4</v>
      </c>
      <c r="B104" s="32"/>
      <c r="C104" s="33"/>
      <c r="D104" s="30" t="s">
        <v>15</v>
      </c>
      <c r="E104" s="74">
        <f>E105+0</f>
        <v>2374.13</v>
      </c>
      <c r="F104" s="74">
        <f t="shared" si="30"/>
        <v>12500</v>
      </c>
      <c r="G104" s="74">
        <f t="shared" si="30"/>
        <v>11880.03</v>
      </c>
      <c r="H104" s="102">
        <f t="shared" si="21"/>
        <v>500.39509209689442</v>
      </c>
      <c r="I104" s="102">
        <f t="shared" si="22"/>
        <v>95.040240000000011</v>
      </c>
    </row>
    <row r="105" spans="1:9" ht="26.4" x14ac:dyDescent="0.3">
      <c r="A105" s="31">
        <v>42</v>
      </c>
      <c r="B105" s="32"/>
      <c r="C105" s="33"/>
      <c r="D105" s="30" t="s">
        <v>34</v>
      </c>
      <c r="E105" s="74">
        <v>2374.13</v>
      </c>
      <c r="F105" s="75">
        <v>12500</v>
      </c>
      <c r="G105" s="75">
        <v>11880.03</v>
      </c>
      <c r="H105" s="102">
        <f t="shared" si="21"/>
        <v>500.39509209689442</v>
      </c>
      <c r="I105" s="102">
        <f t="shared" si="22"/>
        <v>95.040240000000011</v>
      </c>
    </row>
    <row r="106" spans="1:9" x14ac:dyDescent="0.3">
      <c r="A106" s="140" t="s">
        <v>65</v>
      </c>
      <c r="B106" s="141"/>
      <c r="C106" s="142"/>
      <c r="D106" s="29" t="s">
        <v>36</v>
      </c>
      <c r="E106" s="74">
        <f>E107+0</f>
        <v>0</v>
      </c>
      <c r="F106" s="74">
        <f t="shared" ref="F106:G107" si="31">F107+0</f>
        <v>1500</v>
      </c>
      <c r="G106" s="74">
        <f t="shared" si="31"/>
        <v>0</v>
      </c>
      <c r="H106" s="102">
        <v>0</v>
      </c>
      <c r="I106" s="102">
        <f t="shared" si="22"/>
        <v>0</v>
      </c>
    </row>
    <row r="107" spans="1:9" ht="26.4" x14ac:dyDescent="0.3">
      <c r="A107" s="31">
        <v>4</v>
      </c>
      <c r="B107" s="32"/>
      <c r="C107" s="33"/>
      <c r="D107" s="30" t="s">
        <v>15</v>
      </c>
      <c r="E107" s="74">
        <f>E108+0</f>
        <v>0</v>
      </c>
      <c r="F107" s="74">
        <f t="shared" si="31"/>
        <v>1500</v>
      </c>
      <c r="G107" s="74">
        <f t="shared" si="31"/>
        <v>0</v>
      </c>
      <c r="H107" s="102">
        <v>0</v>
      </c>
      <c r="I107" s="102">
        <f t="shared" si="22"/>
        <v>0</v>
      </c>
    </row>
    <row r="108" spans="1:9" ht="26.4" x14ac:dyDescent="0.3">
      <c r="A108" s="31">
        <v>42</v>
      </c>
      <c r="B108" s="32"/>
      <c r="C108" s="33"/>
      <c r="D108" s="30" t="s">
        <v>34</v>
      </c>
      <c r="E108" s="74">
        <v>0</v>
      </c>
      <c r="F108" s="75">
        <v>1500</v>
      </c>
      <c r="G108" s="75">
        <v>0</v>
      </c>
      <c r="H108" s="102">
        <v>0</v>
      </c>
      <c r="I108" s="102">
        <f t="shared" si="22"/>
        <v>0</v>
      </c>
    </row>
    <row r="109" spans="1:9" x14ac:dyDescent="0.3">
      <c r="A109" s="140" t="s">
        <v>59</v>
      </c>
      <c r="B109" s="141"/>
      <c r="C109" s="142"/>
      <c r="D109" s="29" t="s">
        <v>43</v>
      </c>
      <c r="E109" s="74">
        <f>E110+0</f>
        <v>1778.49</v>
      </c>
      <c r="F109" s="74">
        <f t="shared" ref="F109:G109" si="32">F110+0</f>
        <v>1000</v>
      </c>
      <c r="G109" s="74">
        <f t="shared" si="32"/>
        <v>3033.95</v>
      </c>
      <c r="H109" s="102">
        <f t="shared" si="21"/>
        <v>170.5913443426727</v>
      </c>
      <c r="I109" s="102">
        <f t="shared" si="22"/>
        <v>303.39499999999998</v>
      </c>
    </row>
    <row r="110" spans="1:9" x14ac:dyDescent="0.3">
      <c r="A110" s="31">
        <v>3</v>
      </c>
      <c r="B110" s="32"/>
      <c r="C110" s="33"/>
      <c r="D110" s="30" t="s">
        <v>13</v>
      </c>
      <c r="E110" s="74">
        <v>1778.49</v>
      </c>
      <c r="F110" s="75">
        <v>1000</v>
      </c>
      <c r="G110" s="75">
        <v>3033.95</v>
      </c>
      <c r="H110" s="102">
        <f t="shared" si="21"/>
        <v>170.5913443426727</v>
      </c>
      <c r="I110" s="102">
        <f t="shared" si="22"/>
        <v>303.39499999999998</v>
      </c>
    </row>
    <row r="111" spans="1:9" ht="25.5" customHeight="1" x14ac:dyDescent="0.3">
      <c r="A111" s="31">
        <v>32</v>
      </c>
      <c r="B111" s="32"/>
      <c r="C111" s="33"/>
      <c r="D111" s="30" t="s">
        <v>25</v>
      </c>
      <c r="E111" s="74">
        <v>1778.49</v>
      </c>
      <c r="F111" s="75">
        <v>1000</v>
      </c>
      <c r="G111" s="100">
        <v>3033.95</v>
      </c>
      <c r="H111" s="102">
        <f t="shared" si="21"/>
        <v>170.5913443426727</v>
      </c>
      <c r="I111" s="102">
        <f t="shared" si="22"/>
        <v>303.39499999999998</v>
      </c>
    </row>
    <row r="112" spans="1:9" ht="26.4" x14ac:dyDescent="0.3">
      <c r="A112" s="147" t="s">
        <v>76</v>
      </c>
      <c r="B112" s="148"/>
      <c r="C112" s="149"/>
      <c r="D112" s="28" t="s">
        <v>77</v>
      </c>
      <c r="E112" s="73">
        <f>E113+E116</f>
        <v>8512.32</v>
      </c>
      <c r="F112" s="73">
        <f t="shared" ref="F112:G112" si="33">F113+F116</f>
        <v>13270</v>
      </c>
      <c r="G112" s="73">
        <f t="shared" si="33"/>
        <v>9988.11</v>
      </c>
      <c r="H112" s="103">
        <f t="shared" si="21"/>
        <v>117.33710668771853</v>
      </c>
      <c r="I112" s="103">
        <f t="shared" si="22"/>
        <v>75.268349660889228</v>
      </c>
    </row>
    <row r="113" spans="1:9" x14ac:dyDescent="0.3">
      <c r="A113" s="140" t="s">
        <v>65</v>
      </c>
      <c r="B113" s="141"/>
      <c r="C113" s="142"/>
      <c r="D113" s="29" t="s">
        <v>36</v>
      </c>
      <c r="E113" s="74">
        <f>E114+0</f>
        <v>0</v>
      </c>
      <c r="F113" s="74">
        <f t="shared" ref="F113:G114" si="34">F114+0</f>
        <v>530</v>
      </c>
      <c r="G113" s="74">
        <f t="shared" si="34"/>
        <v>0</v>
      </c>
      <c r="H113" s="102">
        <v>0</v>
      </c>
      <c r="I113" s="102">
        <f t="shared" si="22"/>
        <v>0</v>
      </c>
    </row>
    <row r="114" spans="1:9" x14ac:dyDescent="0.3">
      <c r="A114" s="31">
        <v>3</v>
      </c>
      <c r="B114" s="32"/>
      <c r="C114" s="33"/>
      <c r="D114" s="30" t="s">
        <v>13</v>
      </c>
      <c r="E114" s="74">
        <f>E115+0</f>
        <v>0</v>
      </c>
      <c r="F114" s="74">
        <f t="shared" si="34"/>
        <v>530</v>
      </c>
      <c r="G114" s="74">
        <f t="shared" si="34"/>
        <v>0</v>
      </c>
      <c r="H114" s="102">
        <v>0</v>
      </c>
      <c r="I114" s="102">
        <f t="shared" si="22"/>
        <v>0</v>
      </c>
    </row>
    <row r="115" spans="1:9" ht="25.5" customHeight="1" x14ac:dyDescent="0.3">
      <c r="A115" s="31">
        <v>32</v>
      </c>
      <c r="B115" s="32"/>
      <c r="C115" s="33"/>
      <c r="D115" s="30" t="s">
        <v>25</v>
      </c>
      <c r="E115" s="74">
        <v>0</v>
      </c>
      <c r="F115" s="75">
        <v>530</v>
      </c>
      <c r="G115" s="75">
        <v>0</v>
      </c>
      <c r="H115" s="102">
        <v>0</v>
      </c>
      <c r="I115" s="102">
        <f t="shared" si="22"/>
        <v>0</v>
      </c>
    </row>
    <row r="116" spans="1:9" ht="26.4" x14ac:dyDescent="0.3">
      <c r="A116" s="140" t="s">
        <v>58</v>
      </c>
      <c r="B116" s="141"/>
      <c r="C116" s="142"/>
      <c r="D116" s="29" t="s">
        <v>38</v>
      </c>
      <c r="E116" s="74">
        <f>E117+0</f>
        <v>8512.32</v>
      </c>
      <c r="F116" s="74">
        <f t="shared" ref="F116:G117" si="35">F117+0</f>
        <v>12740</v>
      </c>
      <c r="G116" s="74">
        <f t="shared" si="35"/>
        <v>9988.11</v>
      </c>
      <c r="H116" s="102">
        <f t="shared" si="21"/>
        <v>117.33710668771853</v>
      </c>
      <c r="I116" s="102">
        <f t="shared" si="22"/>
        <v>78.39960753532182</v>
      </c>
    </row>
    <row r="117" spans="1:9" x14ac:dyDescent="0.3">
      <c r="A117" s="31">
        <v>3</v>
      </c>
      <c r="B117" s="32"/>
      <c r="C117" s="33"/>
      <c r="D117" s="30" t="s">
        <v>13</v>
      </c>
      <c r="E117" s="74">
        <f>E118+0</f>
        <v>8512.32</v>
      </c>
      <c r="F117" s="74">
        <f t="shared" si="35"/>
        <v>12740</v>
      </c>
      <c r="G117" s="74">
        <f t="shared" si="35"/>
        <v>9988.11</v>
      </c>
      <c r="H117" s="102">
        <f t="shared" si="21"/>
        <v>117.33710668771853</v>
      </c>
      <c r="I117" s="102">
        <f t="shared" si="22"/>
        <v>78.39960753532182</v>
      </c>
    </row>
    <row r="118" spans="1:9" ht="25.5" customHeight="1" x14ac:dyDescent="0.3">
      <c r="A118" s="31">
        <v>32</v>
      </c>
      <c r="B118" s="32"/>
      <c r="C118" s="33"/>
      <c r="D118" s="30" t="s">
        <v>25</v>
      </c>
      <c r="E118" s="74">
        <v>8512.32</v>
      </c>
      <c r="F118" s="75">
        <v>12740</v>
      </c>
      <c r="G118" s="99">
        <v>9988.11</v>
      </c>
      <c r="H118" s="102">
        <f t="shared" si="21"/>
        <v>117.33710668771853</v>
      </c>
      <c r="I118" s="102">
        <f t="shared" si="22"/>
        <v>78.39960753532182</v>
      </c>
    </row>
    <row r="119" spans="1:9" ht="24" customHeight="1" x14ac:dyDescent="0.3">
      <c r="A119" s="147" t="s">
        <v>78</v>
      </c>
      <c r="B119" s="148"/>
      <c r="C119" s="149"/>
      <c r="D119" s="35" t="s">
        <v>79</v>
      </c>
      <c r="E119" s="73">
        <v>420.23</v>
      </c>
      <c r="F119" s="76">
        <f t="shared" ref="F119:G121" si="36">F120+0</f>
        <v>1730</v>
      </c>
      <c r="G119" s="76">
        <f t="shared" si="36"/>
        <v>496.06</v>
      </c>
      <c r="H119" s="103">
        <f t="shared" si="21"/>
        <v>118.04488018466077</v>
      </c>
      <c r="I119" s="103">
        <f t="shared" si="22"/>
        <v>28.67398843930636</v>
      </c>
    </row>
    <row r="120" spans="1:9" x14ac:dyDescent="0.3">
      <c r="A120" s="140" t="s">
        <v>52</v>
      </c>
      <c r="B120" s="141"/>
      <c r="C120" s="142"/>
      <c r="D120" s="29" t="s">
        <v>9</v>
      </c>
      <c r="E120" s="74">
        <v>420.23</v>
      </c>
      <c r="F120" s="75">
        <f t="shared" si="36"/>
        <v>1730</v>
      </c>
      <c r="G120" s="75">
        <f t="shared" si="36"/>
        <v>496.06</v>
      </c>
      <c r="H120" s="102">
        <f t="shared" si="21"/>
        <v>118.04488018466077</v>
      </c>
      <c r="I120" s="102">
        <f t="shared" si="22"/>
        <v>28.67398843930636</v>
      </c>
    </row>
    <row r="121" spans="1:9" x14ac:dyDescent="0.3">
      <c r="A121" s="31">
        <v>3</v>
      </c>
      <c r="B121" s="32"/>
      <c r="C121" s="33"/>
      <c r="D121" s="30" t="s">
        <v>13</v>
      </c>
      <c r="E121" s="74">
        <v>420.23</v>
      </c>
      <c r="F121" s="75">
        <f t="shared" si="36"/>
        <v>1730</v>
      </c>
      <c r="G121" s="75">
        <f t="shared" si="36"/>
        <v>496.06</v>
      </c>
      <c r="H121" s="102">
        <f t="shared" si="21"/>
        <v>118.04488018466077</v>
      </c>
      <c r="I121" s="102">
        <f t="shared" si="22"/>
        <v>28.67398843930636</v>
      </c>
    </row>
    <row r="122" spans="1:9" ht="25.5" customHeight="1" x14ac:dyDescent="0.3">
      <c r="A122" s="31">
        <v>32</v>
      </c>
      <c r="B122" s="32"/>
      <c r="C122" s="33"/>
      <c r="D122" s="30" t="s">
        <v>25</v>
      </c>
      <c r="E122" s="74">
        <v>420.23</v>
      </c>
      <c r="F122" s="75">
        <v>1730</v>
      </c>
      <c r="G122" s="100">
        <v>496.06</v>
      </c>
      <c r="H122" s="102">
        <f t="shared" si="21"/>
        <v>118.04488018466077</v>
      </c>
      <c r="I122" s="102">
        <f t="shared" si="22"/>
        <v>28.67398843930636</v>
      </c>
    </row>
    <row r="123" spans="1:9" ht="23.25" customHeight="1" x14ac:dyDescent="0.3">
      <c r="A123" s="147" t="s">
        <v>80</v>
      </c>
      <c r="B123" s="148"/>
      <c r="C123" s="149"/>
      <c r="D123" s="28" t="s">
        <v>81</v>
      </c>
      <c r="E123" s="73">
        <f>E124+E127</f>
        <v>24084.7</v>
      </c>
      <c r="F123" s="73">
        <f t="shared" ref="F123:G123" si="37">F124+F127</f>
        <v>0</v>
      </c>
      <c r="G123" s="73">
        <f t="shared" si="37"/>
        <v>0</v>
      </c>
      <c r="H123" s="102">
        <f t="shared" si="21"/>
        <v>0</v>
      </c>
      <c r="I123" s="102">
        <v>0</v>
      </c>
    </row>
    <row r="124" spans="1:9" x14ac:dyDescent="0.3">
      <c r="A124" s="140" t="s">
        <v>52</v>
      </c>
      <c r="B124" s="141"/>
      <c r="C124" s="142"/>
      <c r="D124" s="29" t="s">
        <v>9</v>
      </c>
      <c r="E124" s="74">
        <f>E125+0</f>
        <v>6739.18</v>
      </c>
      <c r="F124" s="74">
        <f t="shared" ref="F124:G125" si="38">F125+0</f>
        <v>0</v>
      </c>
      <c r="G124" s="74">
        <f t="shared" si="38"/>
        <v>0</v>
      </c>
      <c r="H124" s="102">
        <f t="shared" si="21"/>
        <v>0</v>
      </c>
      <c r="I124" s="102">
        <v>0</v>
      </c>
    </row>
    <row r="125" spans="1:9" x14ac:dyDescent="0.3">
      <c r="A125" s="31">
        <v>3</v>
      </c>
      <c r="B125" s="32"/>
      <c r="C125" s="33"/>
      <c r="D125" s="30" t="s">
        <v>13</v>
      </c>
      <c r="E125" s="74">
        <f>E126+0</f>
        <v>6739.18</v>
      </c>
      <c r="F125" s="74">
        <f t="shared" si="38"/>
        <v>0</v>
      </c>
      <c r="G125" s="74">
        <f t="shared" si="38"/>
        <v>0</v>
      </c>
      <c r="H125" s="102">
        <f t="shared" si="21"/>
        <v>0</v>
      </c>
      <c r="I125" s="102">
        <v>0</v>
      </c>
    </row>
    <row r="126" spans="1:9" ht="25.5" customHeight="1" x14ac:dyDescent="0.3">
      <c r="A126" s="31">
        <v>31</v>
      </c>
      <c r="B126" s="32"/>
      <c r="C126" s="33"/>
      <c r="D126" s="30" t="s">
        <v>14</v>
      </c>
      <c r="E126" s="74">
        <v>6739.18</v>
      </c>
      <c r="F126" s="75">
        <v>0</v>
      </c>
      <c r="G126" s="75">
        <v>0</v>
      </c>
      <c r="H126" s="102">
        <f t="shared" si="21"/>
        <v>0</v>
      </c>
      <c r="I126" s="102">
        <v>0</v>
      </c>
    </row>
    <row r="127" spans="1:9" ht="26.4" x14ac:dyDescent="0.3">
      <c r="A127" s="140" t="s">
        <v>58</v>
      </c>
      <c r="B127" s="141"/>
      <c r="C127" s="142"/>
      <c r="D127" s="29" t="s">
        <v>38</v>
      </c>
      <c r="E127" s="74">
        <f>E128+0</f>
        <v>17345.52</v>
      </c>
      <c r="F127" s="74">
        <f t="shared" ref="F127:G127" si="39">F128+0</f>
        <v>0</v>
      </c>
      <c r="G127" s="74">
        <f t="shared" si="39"/>
        <v>0</v>
      </c>
      <c r="H127" s="102">
        <f t="shared" si="21"/>
        <v>0</v>
      </c>
      <c r="I127" s="102">
        <v>0</v>
      </c>
    </row>
    <row r="128" spans="1:9" x14ac:dyDescent="0.3">
      <c r="A128" s="31">
        <v>3</v>
      </c>
      <c r="B128" s="32"/>
      <c r="C128" s="33"/>
      <c r="D128" s="30" t="s">
        <v>13</v>
      </c>
      <c r="E128" s="74">
        <f>E129+E130</f>
        <v>17345.52</v>
      </c>
      <c r="F128" s="74">
        <f t="shared" ref="F128:G128" si="40">F129+F130</f>
        <v>0</v>
      </c>
      <c r="G128" s="74">
        <f t="shared" si="40"/>
        <v>0</v>
      </c>
      <c r="H128" s="102">
        <f t="shared" si="21"/>
        <v>0</v>
      </c>
      <c r="I128" s="102">
        <v>0</v>
      </c>
    </row>
    <row r="129" spans="1:9" x14ac:dyDescent="0.3">
      <c r="A129" s="31">
        <v>31</v>
      </c>
      <c r="B129" s="32"/>
      <c r="C129" s="33"/>
      <c r="D129" s="30" t="s">
        <v>14</v>
      </c>
      <c r="E129" s="74">
        <v>16566.310000000001</v>
      </c>
      <c r="F129" s="75">
        <v>0</v>
      </c>
      <c r="G129" s="75"/>
      <c r="H129" s="102">
        <f t="shared" si="21"/>
        <v>0</v>
      </c>
      <c r="I129" s="102">
        <v>0</v>
      </c>
    </row>
    <row r="130" spans="1:9" ht="25.5" customHeight="1" x14ac:dyDescent="0.3">
      <c r="A130" s="31">
        <v>32</v>
      </c>
      <c r="B130" s="32"/>
      <c r="C130" s="33"/>
      <c r="D130" s="30" t="s">
        <v>25</v>
      </c>
      <c r="E130" s="74">
        <v>779.21</v>
      </c>
      <c r="F130" s="75">
        <v>0</v>
      </c>
      <c r="G130" s="76">
        <v>0</v>
      </c>
      <c r="H130" s="102">
        <f t="shared" si="21"/>
        <v>0</v>
      </c>
      <c r="I130" s="102">
        <v>0</v>
      </c>
    </row>
    <row r="131" spans="1:9" ht="23.25" customHeight="1" x14ac:dyDescent="0.3">
      <c r="A131" s="147" t="s">
        <v>82</v>
      </c>
      <c r="B131" s="148"/>
      <c r="C131" s="149"/>
      <c r="D131" s="28" t="s">
        <v>83</v>
      </c>
      <c r="E131" s="73">
        <f>E132+E135</f>
        <v>0</v>
      </c>
      <c r="F131" s="73">
        <f t="shared" ref="F131:G131" si="41">F132+F135</f>
        <v>39730</v>
      </c>
      <c r="G131" s="73">
        <f t="shared" si="41"/>
        <v>25031.67</v>
      </c>
      <c r="H131" s="102">
        <v>0</v>
      </c>
      <c r="I131" s="103">
        <f t="shared" si="22"/>
        <v>63.004455071734199</v>
      </c>
    </row>
    <row r="132" spans="1:9" x14ac:dyDescent="0.3">
      <c r="A132" s="140" t="s">
        <v>52</v>
      </c>
      <c r="B132" s="141"/>
      <c r="C132" s="142"/>
      <c r="D132" s="29" t="s">
        <v>9</v>
      </c>
      <c r="E132" s="74">
        <f>E133+0</f>
        <v>0</v>
      </c>
      <c r="F132" s="74">
        <f t="shared" ref="F132:G133" si="42">F133+0</f>
        <v>21420</v>
      </c>
      <c r="G132" s="74">
        <f t="shared" si="42"/>
        <v>11517.31</v>
      </c>
      <c r="H132" s="102">
        <v>0</v>
      </c>
      <c r="I132" s="102">
        <f t="shared" si="22"/>
        <v>53.768954248366008</v>
      </c>
    </row>
    <row r="133" spans="1:9" x14ac:dyDescent="0.3">
      <c r="A133" s="31">
        <v>3</v>
      </c>
      <c r="B133" s="32"/>
      <c r="C133" s="33"/>
      <c r="D133" s="30" t="s">
        <v>13</v>
      </c>
      <c r="E133" s="74">
        <f>E134+0</f>
        <v>0</v>
      </c>
      <c r="F133" s="74">
        <f t="shared" si="42"/>
        <v>21420</v>
      </c>
      <c r="G133" s="74">
        <f t="shared" si="42"/>
        <v>11517.31</v>
      </c>
      <c r="H133" s="102">
        <v>0</v>
      </c>
      <c r="I133" s="102">
        <f t="shared" si="22"/>
        <v>53.768954248366008</v>
      </c>
    </row>
    <row r="134" spans="1:9" ht="25.5" customHeight="1" x14ac:dyDescent="0.3">
      <c r="A134" s="31">
        <v>31</v>
      </c>
      <c r="B134" s="32"/>
      <c r="C134" s="33"/>
      <c r="D134" s="30" t="s">
        <v>14</v>
      </c>
      <c r="E134" s="74">
        <v>0</v>
      </c>
      <c r="F134" s="75">
        <v>21420</v>
      </c>
      <c r="G134" s="75">
        <v>11517.31</v>
      </c>
      <c r="H134" s="102">
        <v>0</v>
      </c>
      <c r="I134" s="102">
        <f t="shared" si="22"/>
        <v>53.768954248366008</v>
      </c>
    </row>
    <row r="135" spans="1:9" ht="26.4" x14ac:dyDescent="0.3">
      <c r="A135" s="140" t="s">
        <v>58</v>
      </c>
      <c r="B135" s="141"/>
      <c r="C135" s="142"/>
      <c r="D135" s="29" t="s">
        <v>38</v>
      </c>
      <c r="E135" s="74">
        <f>E136+0</f>
        <v>0</v>
      </c>
      <c r="F135" s="74">
        <f t="shared" ref="F135:G135" si="43">F136+0</f>
        <v>18310</v>
      </c>
      <c r="G135" s="74">
        <f t="shared" si="43"/>
        <v>13514.359999999999</v>
      </c>
      <c r="H135" s="102">
        <v>0</v>
      </c>
      <c r="I135" s="102">
        <f t="shared" si="22"/>
        <v>73.808629164391036</v>
      </c>
    </row>
    <row r="136" spans="1:9" x14ac:dyDescent="0.3">
      <c r="A136" s="31">
        <v>3</v>
      </c>
      <c r="B136" s="32"/>
      <c r="C136" s="33"/>
      <c r="D136" s="30" t="s">
        <v>13</v>
      </c>
      <c r="E136" s="74">
        <f>E137+E138</f>
        <v>0</v>
      </c>
      <c r="F136" s="74">
        <f t="shared" ref="F136:G136" si="44">F137+F138</f>
        <v>18310</v>
      </c>
      <c r="G136" s="74">
        <f t="shared" si="44"/>
        <v>13514.359999999999</v>
      </c>
      <c r="H136" s="102">
        <v>0</v>
      </c>
      <c r="I136" s="102">
        <f t="shared" si="22"/>
        <v>73.808629164391036</v>
      </c>
    </row>
    <row r="137" spans="1:9" x14ac:dyDescent="0.3">
      <c r="A137" s="31">
        <v>31</v>
      </c>
      <c r="B137" s="32"/>
      <c r="C137" s="33"/>
      <c r="D137" s="30" t="s">
        <v>14</v>
      </c>
      <c r="E137" s="74">
        <v>0</v>
      </c>
      <c r="F137" s="75">
        <v>16320</v>
      </c>
      <c r="G137" s="75">
        <v>12854.88</v>
      </c>
      <c r="H137" s="102">
        <v>0</v>
      </c>
      <c r="I137" s="102">
        <f t="shared" si="22"/>
        <v>78.767647058823513</v>
      </c>
    </row>
    <row r="138" spans="1:9" x14ac:dyDescent="0.3">
      <c r="A138" s="31">
        <v>32</v>
      </c>
      <c r="B138" s="32"/>
      <c r="C138" s="33"/>
      <c r="D138" s="30" t="s">
        <v>25</v>
      </c>
      <c r="E138" s="74">
        <v>0</v>
      </c>
      <c r="F138" s="75">
        <v>1990</v>
      </c>
      <c r="G138" s="77">
        <v>659.48</v>
      </c>
      <c r="H138" s="102">
        <v>0</v>
      </c>
      <c r="I138" s="102">
        <f t="shared" si="22"/>
        <v>33.139698492462308</v>
      </c>
    </row>
    <row r="139" spans="1:9" ht="23.25" customHeight="1" x14ac:dyDescent="0.3">
      <c r="A139" s="147" t="s">
        <v>129</v>
      </c>
      <c r="B139" s="148"/>
      <c r="C139" s="149"/>
      <c r="D139" s="83" t="s">
        <v>130</v>
      </c>
      <c r="E139" s="73">
        <f>E140+E146</f>
        <v>0</v>
      </c>
      <c r="F139" s="73">
        <f>F140+F143</f>
        <v>2940</v>
      </c>
      <c r="G139" s="73">
        <f>G140+G143</f>
        <v>2938.4500000000003</v>
      </c>
      <c r="H139" s="102">
        <v>0</v>
      </c>
      <c r="I139" s="103">
        <f t="shared" ref="I139:I145" si="45">G139/F139*100</f>
        <v>99.947278911564624</v>
      </c>
    </row>
    <row r="140" spans="1:9" x14ac:dyDescent="0.3">
      <c r="A140" s="140" t="s">
        <v>52</v>
      </c>
      <c r="B140" s="141"/>
      <c r="C140" s="142"/>
      <c r="D140" s="78" t="s">
        <v>9</v>
      </c>
      <c r="E140" s="74">
        <f>E141+0</f>
        <v>0</v>
      </c>
      <c r="F140" s="74">
        <f t="shared" ref="F140:G141" si="46">F141+0</f>
        <v>700</v>
      </c>
      <c r="G140" s="74">
        <f t="shared" si="46"/>
        <v>703.34</v>
      </c>
      <c r="H140" s="102">
        <v>0</v>
      </c>
      <c r="I140" s="102">
        <f t="shared" si="45"/>
        <v>100.47714285714287</v>
      </c>
    </row>
    <row r="141" spans="1:9" x14ac:dyDescent="0.3">
      <c r="A141" s="80">
        <v>3</v>
      </c>
      <c r="B141" s="81"/>
      <c r="C141" s="82"/>
      <c r="D141" s="79" t="s">
        <v>13</v>
      </c>
      <c r="E141" s="74">
        <f>E142+0</f>
        <v>0</v>
      </c>
      <c r="F141" s="74">
        <f t="shared" si="46"/>
        <v>700</v>
      </c>
      <c r="G141" s="74">
        <f t="shared" si="46"/>
        <v>703.34</v>
      </c>
      <c r="H141" s="102">
        <v>0</v>
      </c>
      <c r="I141" s="102">
        <f t="shared" si="45"/>
        <v>100.47714285714287</v>
      </c>
    </row>
    <row r="142" spans="1:9" ht="25.5" customHeight="1" x14ac:dyDescent="0.3">
      <c r="A142" s="80">
        <v>32</v>
      </c>
      <c r="B142" s="81"/>
      <c r="C142" s="82"/>
      <c r="D142" s="79" t="s">
        <v>25</v>
      </c>
      <c r="E142" s="74">
        <v>0</v>
      </c>
      <c r="F142" s="75">
        <v>700</v>
      </c>
      <c r="G142" s="75">
        <v>703.34</v>
      </c>
      <c r="H142" s="102">
        <v>0</v>
      </c>
      <c r="I142" s="102">
        <f t="shared" si="45"/>
        <v>100.47714285714287</v>
      </c>
    </row>
    <row r="143" spans="1:9" x14ac:dyDescent="0.3">
      <c r="A143" s="140" t="s">
        <v>65</v>
      </c>
      <c r="B143" s="141"/>
      <c r="C143" s="142"/>
      <c r="D143" s="78" t="s">
        <v>36</v>
      </c>
      <c r="E143" s="74">
        <f>E144+0</f>
        <v>0</v>
      </c>
      <c r="F143" s="74">
        <f t="shared" ref="F143:G144" si="47">F144+0</f>
        <v>2240</v>
      </c>
      <c r="G143" s="74">
        <f t="shared" si="47"/>
        <v>2235.11</v>
      </c>
      <c r="H143" s="102">
        <v>0</v>
      </c>
      <c r="I143" s="102">
        <f t="shared" si="45"/>
        <v>99.781696428571436</v>
      </c>
    </row>
    <row r="144" spans="1:9" x14ac:dyDescent="0.3">
      <c r="A144" s="80">
        <v>3</v>
      </c>
      <c r="B144" s="81"/>
      <c r="C144" s="82"/>
      <c r="D144" s="79" t="s">
        <v>13</v>
      </c>
      <c r="E144" s="74">
        <f>E145+0</f>
        <v>0</v>
      </c>
      <c r="F144" s="74">
        <f t="shared" si="47"/>
        <v>2240</v>
      </c>
      <c r="G144" s="74">
        <f t="shared" si="47"/>
        <v>2235.11</v>
      </c>
      <c r="H144" s="102">
        <v>0</v>
      </c>
      <c r="I144" s="102">
        <f t="shared" si="45"/>
        <v>99.781696428571436</v>
      </c>
    </row>
    <row r="145" spans="1:9" ht="25.5" customHeight="1" x14ac:dyDescent="0.3">
      <c r="A145" s="80">
        <v>32</v>
      </c>
      <c r="B145" s="81"/>
      <c r="C145" s="82"/>
      <c r="D145" s="79" t="s">
        <v>25</v>
      </c>
      <c r="E145" s="74">
        <v>0</v>
      </c>
      <c r="F145" s="75">
        <v>2240</v>
      </c>
      <c r="G145" s="75">
        <v>2235.11</v>
      </c>
      <c r="H145" s="102">
        <v>0</v>
      </c>
      <c r="I145" s="102">
        <f t="shared" si="45"/>
        <v>99.781696428571436</v>
      </c>
    </row>
  </sheetData>
  <mergeCells count="66">
    <mergeCell ref="A139:C139"/>
    <mergeCell ref="A140:C140"/>
    <mergeCell ref="A143:C143"/>
    <mergeCell ref="A36:C36"/>
    <mergeCell ref="A44:C44"/>
    <mergeCell ref="A45:C45"/>
    <mergeCell ref="A64:C64"/>
    <mergeCell ref="A67:C67"/>
    <mergeCell ref="A46:C46"/>
    <mergeCell ref="A47:C47"/>
    <mergeCell ref="A48:C48"/>
    <mergeCell ref="A58:C58"/>
    <mergeCell ref="A63:C63"/>
    <mergeCell ref="A49:C49"/>
    <mergeCell ref="A50:C50"/>
    <mergeCell ref="A89:C89"/>
    <mergeCell ref="A51:C51"/>
    <mergeCell ref="A52:C52"/>
    <mergeCell ref="A53:C53"/>
    <mergeCell ref="A82:C82"/>
    <mergeCell ref="A85:C85"/>
    <mergeCell ref="A70:C70"/>
    <mergeCell ref="A73:C73"/>
    <mergeCell ref="A74:C74"/>
    <mergeCell ref="A78:C78"/>
    <mergeCell ref="A81:C81"/>
    <mergeCell ref="A88:C88"/>
    <mergeCell ref="A112:C112"/>
    <mergeCell ref="A90:C90"/>
    <mergeCell ref="A91:C91"/>
    <mergeCell ref="A96:C96"/>
    <mergeCell ref="A99:C99"/>
    <mergeCell ref="A103:C103"/>
    <mergeCell ref="A106:C106"/>
    <mergeCell ref="A12:C12"/>
    <mergeCell ref="A13:C13"/>
    <mergeCell ref="A17:C17"/>
    <mergeCell ref="A132:C132"/>
    <mergeCell ref="A135:C135"/>
    <mergeCell ref="A113:C113"/>
    <mergeCell ref="A116:C116"/>
    <mergeCell ref="A119:C119"/>
    <mergeCell ref="A120:C120"/>
    <mergeCell ref="A123:C123"/>
    <mergeCell ref="A124:C124"/>
    <mergeCell ref="A127:C127"/>
    <mergeCell ref="A131:C131"/>
    <mergeCell ref="A109:C109"/>
    <mergeCell ref="A86:C86"/>
    <mergeCell ref="A87:C87"/>
    <mergeCell ref="A21:C21"/>
    <mergeCell ref="A24:C24"/>
    <mergeCell ref="A32:C32"/>
    <mergeCell ref="A40:C40"/>
    <mergeCell ref="A43:C43"/>
    <mergeCell ref="A27:C27"/>
    <mergeCell ref="A29:C29"/>
    <mergeCell ref="A34:C34"/>
    <mergeCell ref="A1:I1"/>
    <mergeCell ref="A3:I3"/>
    <mergeCell ref="A6:C6"/>
    <mergeCell ref="A10:C10"/>
    <mergeCell ref="A11:C11"/>
    <mergeCell ref="A4:I4"/>
    <mergeCell ref="A8:C8"/>
    <mergeCell ref="A9:C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2023-08-03T10:40:57Z</cp:lastPrinted>
  <dcterms:created xsi:type="dcterms:W3CDTF">2022-08-12T12:51:27Z</dcterms:created>
  <dcterms:modified xsi:type="dcterms:W3CDTF">2023-08-17T09:26:56Z</dcterms:modified>
</cp:coreProperties>
</file>